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содержание" sheetId="14" r:id="rId1"/>
    <sheet name="РСО" sheetId="15" r:id="rId2"/>
    <sheet name="собственники" sheetId="16" r:id="rId3"/>
  </sheets>
  <calcPr calcId="145621" refMode="R1C1"/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6" i="14" l="1"/>
  <c r="G5" i="14"/>
  <c r="C46" i="14" l="1"/>
  <c r="D46" i="14" s="1"/>
  <c r="C33" i="16" l="1"/>
  <c r="B33" i="16"/>
  <c r="E29" i="16"/>
  <c r="D29" i="16"/>
  <c r="C29" i="16"/>
  <c r="B29" i="16"/>
  <c r="E28" i="16"/>
  <c r="E25" i="16"/>
  <c r="E26" i="16"/>
  <c r="E27" i="16"/>
  <c r="E24" i="16"/>
  <c r="E21" i="16"/>
  <c r="E16" i="16"/>
  <c r="E15" i="16"/>
  <c r="E14" i="16"/>
  <c r="E13" i="16"/>
  <c r="E10" i="16"/>
  <c r="E9" i="16"/>
  <c r="E8" i="16"/>
  <c r="E7" i="16"/>
  <c r="F10" i="15"/>
  <c r="F7" i="15"/>
  <c r="F8" i="15"/>
  <c r="F9" i="15"/>
  <c r="F6" i="15"/>
  <c r="F5" i="15"/>
  <c r="E11" i="15"/>
  <c r="D11" i="15"/>
  <c r="C11" i="15"/>
  <c r="C13" i="14" l="1"/>
  <c r="D13" i="14" s="1"/>
  <c r="C11" i="14"/>
  <c r="D11" i="14" s="1"/>
  <c r="D32" i="16" l="1"/>
  <c r="D33" i="16" s="1"/>
  <c r="C32" i="16"/>
  <c r="E17" i="16"/>
  <c r="D17" i="16"/>
  <c r="E33" i="16"/>
  <c r="C11" i="16" l="1"/>
  <c r="D11" i="16"/>
  <c r="D20" i="16" s="1"/>
  <c r="D22" i="16" s="1"/>
  <c r="E11" i="16"/>
  <c r="B17" i="16"/>
  <c r="C17" i="16"/>
  <c r="B11" i="16"/>
  <c r="F11" i="15"/>
  <c r="C20" i="16" l="1"/>
  <c r="C22" i="16" s="1"/>
  <c r="E20" i="16"/>
  <c r="E22" i="16" s="1"/>
  <c r="B20" i="16"/>
  <c r="B22" i="16" s="1"/>
  <c r="C7" i="14"/>
  <c r="D7" i="14" s="1"/>
  <c r="C8" i="14"/>
  <c r="D8" i="14" s="1"/>
  <c r="C9" i="14"/>
  <c r="D9" i="14" s="1"/>
  <c r="C10" i="14"/>
  <c r="D10" i="14" s="1"/>
  <c r="C12" i="14"/>
  <c r="D12" i="14" s="1"/>
  <c r="C14" i="14"/>
  <c r="D14" i="14" s="1"/>
  <c r="C15" i="14"/>
  <c r="D15" i="14" s="1"/>
  <c r="C16" i="14"/>
  <c r="D16" i="14" s="1"/>
  <c r="C17" i="14"/>
  <c r="D17" i="14" s="1"/>
  <c r="C18" i="14"/>
  <c r="D18" i="14" s="1"/>
  <c r="C19" i="14"/>
  <c r="D19" i="14" s="1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D25" i="14" s="1"/>
  <c r="C26" i="14"/>
  <c r="D26" i="14" s="1"/>
  <c r="C27" i="14"/>
  <c r="D27" i="14" s="1"/>
  <c r="C28" i="14"/>
  <c r="D28" i="14" s="1"/>
  <c r="C29" i="14"/>
  <c r="D29" i="14" s="1"/>
  <c r="C30" i="14"/>
  <c r="D30" i="14" s="1"/>
  <c r="C31" i="14"/>
  <c r="D31" i="14" s="1"/>
  <c r="C32" i="14"/>
  <c r="D32" i="14" s="1"/>
  <c r="C33" i="14"/>
  <c r="D33" i="14" s="1"/>
  <c r="C34" i="14"/>
  <c r="D34" i="14" s="1"/>
  <c r="C35" i="14"/>
  <c r="D35" i="14" s="1"/>
  <c r="C36" i="14"/>
  <c r="D36" i="14" s="1"/>
  <c r="C37" i="14"/>
  <c r="D37" i="14" s="1"/>
  <c r="C38" i="14"/>
  <c r="D38" i="14" s="1"/>
  <c r="C39" i="14"/>
  <c r="D39" i="14" s="1"/>
  <c r="C40" i="14"/>
  <c r="D40" i="14" s="1"/>
  <c r="C41" i="14"/>
  <c r="D41" i="14" s="1"/>
  <c r="C42" i="14"/>
  <c r="D42" i="14" s="1"/>
  <c r="C43" i="14"/>
  <c r="D43" i="14" s="1"/>
  <c r="C44" i="14"/>
  <c r="D44" i="14" s="1"/>
  <c r="C45" i="14"/>
  <c r="D45" i="14" s="1"/>
  <c r="C47" i="14"/>
  <c r="D47" i="14" s="1"/>
  <c r="C6" i="14"/>
  <c r="D6" i="14" s="1"/>
  <c r="C5" i="14"/>
  <c r="D5" i="14" s="1"/>
  <c r="B48" i="14"/>
  <c r="D48" i="14" l="1"/>
  <c r="C48" i="14" l="1"/>
</calcChain>
</file>

<file path=xl/sharedStrings.xml><?xml version="1.0" encoding="utf-8"?>
<sst xmlns="http://schemas.openxmlformats.org/spreadsheetml/2006/main" count="243" uniqueCount="116">
  <si>
    <t>Аварийно-диспетчерское обслуживание</t>
  </si>
  <si>
    <t>статья расходов</t>
  </si>
  <si>
    <t>итого</t>
  </si>
  <si>
    <t>Обслуживание системы сигнализации</t>
  </si>
  <si>
    <t>Обслуживание системы дымоудаления</t>
  </si>
  <si>
    <t>Обслуживание системы водоподкачки</t>
  </si>
  <si>
    <t>Обслуживание системы видеонаблюдения</t>
  </si>
  <si>
    <t>Обслуживание домофона</t>
  </si>
  <si>
    <t>Обслуживание коллективной антенны</t>
  </si>
  <si>
    <t>Услуги круглосуточного охранного поста</t>
  </si>
  <si>
    <t>Дератизация</t>
  </si>
  <si>
    <t>Дезинсекция</t>
  </si>
  <si>
    <t>Техническое и аварийное обслуживание лифтов</t>
  </si>
  <si>
    <t>Потери за трансформацию тока</t>
  </si>
  <si>
    <t>КИРОВА, 30</t>
  </si>
  <si>
    <t>освидетельствование лифтов</t>
  </si>
  <si>
    <t>страхование лифтов</t>
  </si>
  <si>
    <t>Осмотры инженерных систем</t>
  </si>
  <si>
    <t>Съем показаний приборов учета</t>
  </si>
  <si>
    <t>содержание и мелкий ремонт придомовой территории</t>
  </si>
  <si>
    <t>контроль и проверка состояния конструктивных элементов</t>
  </si>
  <si>
    <t>содержание</t>
  </si>
  <si>
    <t>уборка коридоров и лифтовых холлов 1 этажа</t>
  </si>
  <si>
    <t>уборка коридоров, лестниц офисного 2 этажа</t>
  </si>
  <si>
    <t>уборка коридоров и лифтовых холлов жилых этажей</t>
  </si>
  <si>
    <t>уборка лестничных площадок и маршей</t>
  </si>
  <si>
    <t>уборка лифтовых кабин</t>
  </si>
  <si>
    <t>влажная протирка подоконников, дверей, шкафчиокв, перил, окон</t>
  </si>
  <si>
    <t>уборка прочих помещений (туалета, охранного поста)</t>
  </si>
  <si>
    <t>уборка крыльца входной группы, пандуса</t>
  </si>
  <si>
    <t>подметание и уборка придомовой территории со стороны входа в подьезд</t>
  </si>
  <si>
    <t>подметание и уборка придомовой территории с задней стороны дома</t>
  </si>
  <si>
    <t>ремонт ПС</t>
  </si>
  <si>
    <t>на начало</t>
  </si>
  <si>
    <t>оплачено</t>
  </si>
  <si>
    <t>начислено</t>
  </si>
  <si>
    <t>на конец</t>
  </si>
  <si>
    <t>электроэнергия на СОИ</t>
  </si>
  <si>
    <t>ХВС на СОИ</t>
  </si>
  <si>
    <t>водоотведение на СОИ</t>
  </si>
  <si>
    <t>электроэнергия</t>
  </si>
  <si>
    <t>ХВС</t>
  </si>
  <si>
    <t>водоотведение</t>
  </si>
  <si>
    <t>ИП Подборцева Н.А.</t>
  </si>
  <si>
    <t>ООО Дентал Центр</t>
  </si>
  <si>
    <t>ПАО Вымпел-Коммуникации</t>
  </si>
  <si>
    <t>пеня</t>
  </si>
  <si>
    <t>с пеней</t>
  </si>
  <si>
    <t>Обслуживание вентканалов</t>
  </si>
  <si>
    <t>Осмотры, мелкий ремонт электрооборудования, системы освещения мест общего пользования</t>
  </si>
  <si>
    <t>Услуги управления</t>
  </si>
  <si>
    <t>услуги управления (аренда)</t>
  </si>
  <si>
    <t>расходы за год, руб.</t>
  </si>
  <si>
    <t>в среднем за месяц, руб.</t>
  </si>
  <si>
    <t>с кв.м., в мес., руб.</t>
  </si>
  <si>
    <t>РАСЧЕТЫ С РЕСУРСО-СНАБЖАЮЩИМИ ОРГАНИЗАЦИЯМИ</t>
  </si>
  <si>
    <t>коммунальная услуга</t>
  </si>
  <si>
    <t>поставщик</t>
  </si>
  <si>
    <t>Электроснабжение</t>
  </si>
  <si>
    <t>ПАО Кубаньэнергосбыт</t>
  </si>
  <si>
    <t xml:space="preserve">Водоснабжение </t>
  </si>
  <si>
    <t>МУП Водоканал г. Сочи</t>
  </si>
  <si>
    <t xml:space="preserve">Водоотведение </t>
  </si>
  <si>
    <t>РАСЧЕТЫ С СОБСТВЕННИКАМИ, АРЕНДАТОРАМИ ЗА СОДЕРЖАНИЕ И КОММУНАЛЬНЫЕ РЕСУРСЫ</t>
  </si>
  <si>
    <t>статьи расходов</t>
  </si>
  <si>
    <t>по группе затрат содержание</t>
  </si>
  <si>
    <t>итого по группе затрат содержание</t>
  </si>
  <si>
    <t>по группе затрат коммунальные услуги</t>
  </si>
  <si>
    <t>итого по группе затрат коммунальные услуги</t>
  </si>
  <si>
    <t>по группе затрат дополнительные расходы</t>
  </si>
  <si>
    <t>итого по всем группам расходов</t>
  </si>
  <si>
    <t>итого доходы от мест общего пользования</t>
  </si>
  <si>
    <t>в том числе коммунальные расходы, связанные со сдачей мест общего пользования</t>
  </si>
  <si>
    <t xml:space="preserve">электроэнергия </t>
  </si>
  <si>
    <t>итого доходы от сдач мест общего пользования без затрат</t>
  </si>
  <si>
    <t>затраты на содержание с учетом доходов от сдачи мест общего пользования</t>
  </si>
  <si>
    <t>устройство сигнальных огней на крыше</t>
  </si>
  <si>
    <t>ИП Бражник Н.И.</t>
  </si>
  <si>
    <t>ООО ИМЦ Идеалиста</t>
  </si>
  <si>
    <t xml:space="preserve">содержание и мелкий ремонт внутридомового общего имущества </t>
  </si>
  <si>
    <t>Содержание клумб и зеленых насаждений</t>
  </si>
  <si>
    <t>содержание огнетушителей, пожарного водовода, прочие затраты, связанные с пожарной безопасностью</t>
  </si>
  <si>
    <t>ОТЧЕТ ЗА 2020 ГОД</t>
  </si>
  <si>
    <t>Вывоз ТБО</t>
  </si>
  <si>
    <t>ООО СочиВодоканал</t>
  </si>
  <si>
    <t>Крайжилкомресурс</t>
  </si>
  <si>
    <t>вывоз ТБО</t>
  </si>
  <si>
    <t>доходы от сдачи в аренду мест общего пользования</t>
  </si>
  <si>
    <t>обогрев/охлаждение охранного поста</t>
  </si>
  <si>
    <t>техническое обслуживание, замена измерительных и прочих электроприборов электрощитовой, ТП</t>
  </si>
  <si>
    <t>Ремонт крыши (гидроизоляционного слоя кровли 3 этажа)</t>
  </si>
  <si>
    <t>Ремонт инженерных систем (замена канатов со шкивом на 2-х лифтах)</t>
  </si>
  <si>
    <t>Ремонт общедомового имущества (покраска холлов 1 и 2 этажа, локальная покраска холлов жилых этажей, устройство шахты для слаботочных систем с 12 по 19 этаж, ремонт перил на лестничных проемах, локальный ремонт фасада)</t>
  </si>
  <si>
    <t>Осмотр, мелкий ремонт систем водопровода и канализации</t>
  </si>
  <si>
    <t>вид обслужи-вания</t>
  </si>
  <si>
    <t>ед.изм.</t>
  </si>
  <si>
    <t>цена за ед., руб.</t>
  </si>
  <si>
    <t>объем</t>
  </si>
  <si>
    <t>кол-во в год</t>
  </si>
  <si>
    <t>шт</t>
  </si>
  <si>
    <t>ежедневно</t>
  </si>
  <si>
    <t>1 раз в год</t>
  </si>
  <si>
    <t>1 раз в месяц</t>
  </si>
  <si>
    <t>2 раза в год</t>
  </si>
  <si>
    <t>кв.м.</t>
  </si>
  <si>
    <t>6 раз в месяц</t>
  </si>
  <si>
    <t>6 раз в неделю</t>
  </si>
  <si>
    <t>2 раза в неделю</t>
  </si>
  <si>
    <t>1 раз в неделю</t>
  </si>
  <si>
    <t>66 раз в год</t>
  </si>
  <si>
    <t>ремонт</t>
  </si>
  <si>
    <t>содерж.</t>
  </si>
  <si>
    <t>содержание контейнерной площадки, ремонт контейнеров (в т.ч. паспорт отходов - 10250 р.)</t>
  </si>
  <si>
    <t xml:space="preserve">ОТЧЕТ ЗА 2020 ГОД </t>
  </si>
  <si>
    <t>ПО РАСХОДАМ НА СОДЕРЖАНИЕ, РЕМОНТ И УПРАВЛЕНИЕ</t>
  </si>
  <si>
    <t>периодичность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</si>
</sst>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\ &quot;₽&quot;"/>
    <numFmt numFmtId="166" formatCode="#,##0.000\ _₽"/>
  </numFmts>
  <fonts count="4" x14ac:knownFonts="1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Border="1"/>
    <xf numFmtId="0" fontId="2" fillId="0" borderId="0" xfId="0" applyFont="1" applyFill="1" applyBorder="1"/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wrapText="1"/>
    </xf>
    <xf numFmtId="164" fontId="1" fillId="0" borderId="22" xfId="0" applyNumberFormat="1" applyFont="1" applyFill="1" applyBorder="1" applyAlignment="1">
      <alignment horizontal="left" wrapText="1"/>
    </xf>
    <xf numFmtId="164" fontId="1" fillId="0" borderId="23" xfId="0" applyNumberFormat="1" applyFont="1" applyFill="1" applyBorder="1" applyAlignment="1">
      <alignment horizontal="left" wrapText="1"/>
    </xf>
    <xf numFmtId="164" fontId="1" fillId="0" borderId="24" xfId="0" applyNumberFormat="1" applyFont="1" applyFill="1" applyBorder="1" applyAlignment="1">
      <alignment wrapText="1"/>
    </xf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27" xfId="0" applyBorder="1"/>
    <xf numFmtId="164" fontId="0" fillId="0" borderId="27" xfId="0" applyNumberFormat="1" applyBorder="1"/>
    <xf numFmtId="164" fontId="0" fillId="0" borderId="28" xfId="0" applyNumberFormat="1" applyBorder="1"/>
    <xf numFmtId="0" fontId="0" fillId="0" borderId="2" xfId="0" applyBorder="1"/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12" xfId="0" applyBorder="1"/>
    <xf numFmtId="0" fontId="0" fillId="0" borderId="29" xfId="0" applyBorder="1"/>
    <xf numFmtId="164" fontId="0" fillId="0" borderId="29" xfId="0" applyNumberFormat="1" applyBorder="1"/>
    <xf numFmtId="164" fontId="0" fillId="0" borderId="30" xfId="0" applyNumberFormat="1" applyBorder="1"/>
    <xf numFmtId="0" fontId="0" fillId="0" borderId="11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4" xfId="0" applyBorder="1"/>
    <xf numFmtId="164" fontId="0" fillId="0" borderId="35" xfId="0" applyNumberFormat="1" applyBorder="1"/>
    <xf numFmtId="164" fontId="0" fillId="0" borderId="36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31" xfId="0" applyBorder="1"/>
    <xf numFmtId="164" fontId="0" fillId="0" borderId="32" xfId="0" applyNumberFormat="1" applyBorder="1"/>
    <xf numFmtId="164" fontId="0" fillId="0" borderId="33" xfId="0" applyNumberFormat="1" applyBorder="1"/>
    <xf numFmtId="0" fontId="0" fillId="0" borderId="37" xfId="0" applyBorder="1"/>
    <xf numFmtId="164" fontId="0" fillId="0" borderId="38" xfId="0" applyNumberFormat="1" applyBorder="1"/>
    <xf numFmtId="164" fontId="0" fillId="0" borderId="39" xfId="0" applyNumberFormat="1" applyBorder="1"/>
    <xf numFmtId="0" fontId="0" fillId="0" borderId="12" xfId="0" applyBorder="1" applyAlignment="1">
      <alignment wrapText="1"/>
    </xf>
    <xf numFmtId="164" fontId="0" fillId="0" borderId="13" xfId="0" applyNumberFormat="1" applyBorder="1"/>
    <xf numFmtId="164" fontId="0" fillId="0" borderId="7" xfId="0" applyNumberFormat="1" applyBorder="1"/>
    <xf numFmtId="164" fontId="0" fillId="0" borderId="14" xfId="0" applyNumberFormat="1" applyBorder="1"/>
    <xf numFmtId="0" fontId="0" fillId="0" borderId="38" xfId="0" applyBorder="1"/>
    <xf numFmtId="164" fontId="0" fillId="0" borderId="40" xfId="0" applyNumberFormat="1" applyBorder="1"/>
    <xf numFmtId="164" fontId="1" fillId="0" borderId="4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/>
    <xf numFmtId="165" fontId="1" fillId="0" borderId="42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166" fontId="1" fillId="0" borderId="0" xfId="0" applyNumberFormat="1" applyFont="1" applyFill="1" applyBorder="1"/>
    <xf numFmtId="166" fontId="1" fillId="0" borderId="5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/>
    <xf numFmtId="0" fontId="1" fillId="0" borderId="43" xfId="0" applyFont="1" applyBorder="1"/>
    <xf numFmtId="0" fontId="1" fillId="0" borderId="35" xfId="0" applyFont="1" applyBorder="1"/>
    <xf numFmtId="166" fontId="1" fillId="0" borderId="35" xfId="0" applyNumberFormat="1" applyFont="1" applyBorder="1"/>
    <xf numFmtId="0" fontId="1" fillId="0" borderId="4" xfId="0" applyFont="1" applyFill="1" applyBorder="1"/>
    <xf numFmtId="0" fontId="1" fillId="0" borderId="5" xfId="0" applyFont="1" applyFill="1" applyBorder="1"/>
    <xf numFmtId="166" fontId="1" fillId="0" borderId="5" xfId="0" applyNumberFormat="1" applyFont="1" applyFill="1" applyBorder="1"/>
    <xf numFmtId="0" fontId="1" fillId="0" borderId="6" xfId="0" applyFont="1" applyFill="1" applyBorder="1"/>
    <xf numFmtId="0" fontId="1" fillId="0" borderId="4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wrapText="1"/>
    </xf>
    <xf numFmtId="0" fontId="1" fillId="0" borderId="3" xfId="0" applyFont="1" applyBorder="1"/>
    <xf numFmtId="0" fontId="1" fillId="0" borderId="46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36" xfId="0" applyFont="1" applyBorder="1"/>
    <xf numFmtId="0" fontId="1" fillId="0" borderId="49" xfId="0" applyFont="1" applyFill="1" applyBorder="1" applyAlignment="1">
      <alignment wrapText="1"/>
    </xf>
    <xf numFmtId="164" fontId="1" fillId="0" borderId="9" xfId="0" applyNumberFormat="1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left" wrapText="1"/>
    </xf>
    <xf numFmtId="164" fontId="3" fillId="0" borderId="41" xfId="0" applyNumberFormat="1" applyFont="1" applyFill="1" applyBorder="1" applyAlignment="1">
      <alignment horizontal="left" wrapText="1"/>
    </xf>
    <xf numFmtId="164" fontId="3" fillId="0" borderId="23" xfId="0" applyNumberFormat="1" applyFont="1" applyFill="1" applyBorder="1" applyAlignment="1">
      <alignment horizontal="left" wrapText="1"/>
    </xf>
    <xf numFmtId="164" fontId="3" fillId="0" borderId="24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left" wrapText="1"/>
    </xf>
    <xf numFmtId="164" fontId="3" fillId="0" borderId="18" xfId="0" applyNumberFormat="1" applyFont="1" applyFill="1" applyBorder="1" applyAlignment="1">
      <alignment horizontal="left" wrapText="1"/>
    </xf>
    <xf numFmtId="164" fontId="3" fillId="0" borderId="1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B1" sqref="B1"/>
    </sheetView>
  </sheetViews>
  <sheetFormatPr defaultRowHeight="12.75" x14ac:dyDescent="0.2"/>
  <cols>
    <col min="1" max="1" width="60.7109375" style="2" customWidth="1"/>
    <col min="2" max="3" width="12.7109375" style="1" customWidth="1"/>
    <col min="4" max="4" width="8.7109375" style="1" customWidth="1"/>
    <col min="5" max="5" width="7.7109375" style="4" customWidth="1"/>
    <col min="6" max="6" width="6.7109375" style="4" customWidth="1"/>
    <col min="7" max="7" width="12.7109375" style="55" customWidth="1"/>
    <col min="8" max="9" width="7.7109375" style="4" customWidth="1"/>
    <col min="10" max="10" width="14.7109375" style="4" customWidth="1"/>
    <col min="11" max="16384" width="9.140625" style="4"/>
  </cols>
  <sheetData>
    <row r="1" spans="1:10" x14ac:dyDescent="0.2">
      <c r="A1" s="2" t="s">
        <v>113</v>
      </c>
    </row>
    <row r="2" spans="1:10" x14ac:dyDescent="0.2">
      <c r="A2" s="2" t="s">
        <v>114</v>
      </c>
    </row>
    <row r="3" spans="1:10" ht="13.5" thickBot="1" x14ac:dyDescent="0.25">
      <c r="A3" s="2" t="s">
        <v>14</v>
      </c>
      <c r="B3" s="75"/>
      <c r="C3" s="75"/>
      <c r="D3" s="75"/>
    </row>
    <row r="4" spans="1:10" s="50" customFormat="1" ht="45" customHeight="1" thickBot="1" x14ac:dyDescent="0.25">
      <c r="A4" s="65" t="s">
        <v>1</v>
      </c>
      <c r="B4" s="83" t="s">
        <v>52</v>
      </c>
      <c r="C4" s="6" t="s">
        <v>53</v>
      </c>
      <c r="D4" s="89" t="s">
        <v>54</v>
      </c>
      <c r="E4" s="53" t="s">
        <v>94</v>
      </c>
      <c r="F4" s="51" t="s">
        <v>95</v>
      </c>
      <c r="G4" s="56" t="s">
        <v>96</v>
      </c>
      <c r="H4" s="51" t="s">
        <v>97</v>
      </c>
      <c r="I4" s="51" t="s">
        <v>98</v>
      </c>
      <c r="J4" s="66" t="s">
        <v>115</v>
      </c>
    </row>
    <row r="5" spans="1:10" ht="15" customHeight="1" x14ac:dyDescent="0.2">
      <c r="A5" s="67" t="s">
        <v>12</v>
      </c>
      <c r="B5" s="84">
        <v>294538</v>
      </c>
      <c r="C5" s="7">
        <f>B5/12</f>
        <v>24544.833333333332</v>
      </c>
      <c r="D5" s="90">
        <f>C5/14377</f>
        <v>1.7072291391342653</v>
      </c>
      <c r="E5" s="54" t="s">
        <v>111</v>
      </c>
      <c r="F5" s="52" t="s">
        <v>99</v>
      </c>
      <c r="G5" s="57">
        <f>B5/H5/I5</f>
        <v>268.98447488584475</v>
      </c>
      <c r="H5" s="52">
        <v>3</v>
      </c>
      <c r="I5" s="52">
        <v>365</v>
      </c>
      <c r="J5" s="68" t="s">
        <v>100</v>
      </c>
    </row>
    <row r="6" spans="1:10" ht="15" customHeight="1" x14ac:dyDescent="0.2">
      <c r="A6" s="69" t="s">
        <v>15</v>
      </c>
      <c r="B6" s="85">
        <v>29147</v>
      </c>
      <c r="C6" s="8">
        <f>B6/12</f>
        <v>2428.9166666666665</v>
      </c>
      <c r="D6" s="91">
        <f>C6/14377</f>
        <v>0.16894461060490135</v>
      </c>
      <c r="E6" s="54" t="s">
        <v>111</v>
      </c>
      <c r="F6" s="52" t="s">
        <v>99</v>
      </c>
      <c r="G6" s="57">
        <f>B6/H6/I6</f>
        <v>9715.6666666666661</v>
      </c>
      <c r="H6" s="52">
        <v>3</v>
      </c>
      <c r="I6" s="52">
        <v>1</v>
      </c>
      <c r="J6" s="68" t="s">
        <v>101</v>
      </c>
    </row>
    <row r="7" spans="1:10" ht="15" customHeight="1" x14ac:dyDescent="0.2">
      <c r="A7" s="69" t="s">
        <v>16</v>
      </c>
      <c r="B7" s="85">
        <v>783</v>
      </c>
      <c r="C7" s="8">
        <f t="shared" ref="C7:C47" si="0">B7/12</f>
        <v>65.25</v>
      </c>
      <c r="D7" s="91">
        <f t="shared" ref="D7:D46" si="1">C7/14377</f>
        <v>4.5384989914446687E-3</v>
      </c>
      <c r="E7" s="54" t="s">
        <v>111</v>
      </c>
      <c r="F7" s="52" t="s">
        <v>99</v>
      </c>
      <c r="G7" s="57">
        <f t="shared" ref="G7:G47" si="2">B7/H7/I7</f>
        <v>261</v>
      </c>
      <c r="H7" s="52">
        <v>3</v>
      </c>
      <c r="I7" s="52">
        <v>1</v>
      </c>
      <c r="J7" s="68" t="s">
        <v>101</v>
      </c>
    </row>
    <row r="8" spans="1:10" ht="15" customHeight="1" x14ac:dyDescent="0.2">
      <c r="A8" s="69" t="s">
        <v>3</v>
      </c>
      <c r="B8" s="85">
        <v>110452</v>
      </c>
      <c r="C8" s="8">
        <f t="shared" si="0"/>
        <v>9204.3333333333339</v>
      </c>
      <c r="D8" s="91">
        <f t="shared" si="1"/>
        <v>0.64021237624910166</v>
      </c>
      <c r="E8" s="54" t="s">
        <v>111</v>
      </c>
      <c r="F8" s="52" t="s">
        <v>99</v>
      </c>
      <c r="G8" s="57">
        <f t="shared" si="2"/>
        <v>9204.3333333333339</v>
      </c>
      <c r="H8" s="52">
        <v>1</v>
      </c>
      <c r="I8" s="52">
        <v>12</v>
      </c>
      <c r="J8" s="68" t="s">
        <v>102</v>
      </c>
    </row>
    <row r="9" spans="1:10" ht="15" customHeight="1" x14ac:dyDescent="0.2">
      <c r="A9" s="69" t="s">
        <v>4</v>
      </c>
      <c r="B9" s="85">
        <v>61362</v>
      </c>
      <c r="C9" s="8">
        <f t="shared" si="0"/>
        <v>5113.5</v>
      </c>
      <c r="D9" s="91">
        <f t="shared" si="1"/>
        <v>0.35567225429505461</v>
      </c>
      <c r="E9" s="54" t="s">
        <v>111</v>
      </c>
      <c r="F9" s="52" t="s">
        <v>99</v>
      </c>
      <c r="G9" s="57">
        <f t="shared" si="2"/>
        <v>5113.5</v>
      </c>
      <c r="H9" s="52">
        <v>1</v>
      </c>
      <c r="I9" s="52">
        <v>12</v>
      </c>
      <c r="J9" s="68" t="s">
        <v>102</v>
      </c>
    </row>
    <row r="10" spans="1:10" ht="15" customHeight="1" x14ac:dyDescent="0.2">
      <c r="A10" s="69" t="s">
        <v>48</v>
      </c>
      <c r="B10" s="85">
        <v>40908</v>
      </c>
      <c r="C10" s="8">
        <f t="shared" si="0"/>
        <v>3409</v>
      </c>
      <c r="D10" s="91">
        <f t="shared" si="1"/>
        <v>0.23711483619670307</v>
      </c>
      <c r="E10" s="54" t="s">
        <v>111</v>
      </c>
      <c r="F10" s="52" t="s">
        <v>99</v>
      </c>
      <c r="G10" s="57">
        <f t="shared" si="2"/>
        <v>20454</v>
      </c>
      <c r="H10" s="52">
        <v>1</v>
      </c>
      <c r="I10" s="52">
        <v>2</v>
      </c>
      <c r="J10" s="68" t="s">
        <v>103</v>
      </c>
    </row>
    <row r="11" spans="1:10" ht="30" customHeight="1" x14ac:dyDescent="0.2">
      <c r="A11" s="69" t="s">
        <v>81</v>
      </c>
      <c r="B11" s="85">
        <v>49269</v>
      </c>
      <c r="C11" s="8">
        <f t="shared" si="0"/>
        <v>4105.75</v>
      </c>
      <c r="D11" s="91">
        <f t="shared" si="1"/>
        <v>0.28557765876052027</v>
      </c>
      <c r="E11" s="54" t="s">
        <v>111</v>
      </c>
      <c r="F11" s="52" t="s">
        <v>104</v>
      </c>
      <c r="G11" s="57">
        <f t="shared" si="2"/>
        <v>3.4269319051262435</v>
      </c>
      <c r="H11" s="52">
        <v>14377</v>
      </c>
      <c r="I11" s="52">
        <v>1</v>
      </c>
      <c r="J11" s="68" t="s">
        <v>101</v>
      </c>
    </row>
    <row r="12" spans="1:10" ht="15" customHeight="1" x14ac:dyDescent="0.2">
      <c r="A12" s="69" t="s">
        <v>5</v>
      </c>
      <c r="B12" s="85">
        <v>12375</v>
      </c>
      <c r="C12" s="8">
        <f t="shared" si="0"/>
        <v>1031.25</v>
      </c>
      <c r="D12" s="91">
        <f t="shared" si="1"/>
        <v>7.1729150726855401E-2</v>
      </c>
      <c r="E12" s="54" t="s">
        <v>111</v>
      </c>
      <c r="F12" s="52" t="s">
        <v>99</v>
      </c>
      <c r="G12" s="57">
        <f t="shared" si="2"/>
        <v>12375</v>
      </c>
      <c r="H12" s="52">
        <v>1</v>
      </c>
      <c r="I12" s="52">
        <v>1</v>
      </c>
      <c r="J12" s="68" t="s">
        <v>101</v>
      </c>
    </row>
    <row r="13" spans="1:10" ht="30" customHeight="1" x14ac:dyDescent="0.2">
      <c r="A13" s="69" t="s">
        <v>89</v>
      </c>
      <c r="B13" s="85">
        <v>53445</v>
      </c>
      <c r="C13" s="8">
        <f t="shared" si="0"/>
        <v>4453.75</v>
      </c>
      <c r="D13" s="91">
        <f t="shared" si="1"/>
        <v>0.30978298671489185</v>
      </c>
      <c r="E13" s="54" t="s">
        <v>111</v>
      </c>
      <c r="F13" s="52" t="s">
        <v>99</v>
      </c>
      <c r="G13" s="57">
        <f t="shared" si="2"/>
        <v>53445</v>
      </c>
      <c r="H13" s="52">
        <v>1</v>
      </c>
      <c r="I13" s="52">
        <v>1</v>
      </c>
      <c r="J13" s="68" t="s">
        <v>101</v>
      </c>
    </row>
    <row r="14" spans="1:10" ht="30" customHeight="1" x14ac:dyDescent="0.2">
      <c r="A14" s="69" t="s">
        <v>49</v>
      </c>
      <c r="B14" s="85">
        <v>128096</v>
      </c>
      <c r="C14" s="8">
        <f t="shared" si="0"/>
        <v>10674.666666666666</v>
      </c>
      <c r="D14" s="91">
        <f t="shared" si="1"/>
        <v>0.74248220537432474</v>
      </c>
      <c r="E14" s="54" t="s">
        <v>111</v>
      </c>
      <c r="F14" s="52" t="s">
        <v>104</v>
      </c>
      <c r="G14" s="57">
        <f t="shared" si="2"/>
        <v>0.12374703422905411</v>
      </c>
      <c r="H14" s="52">
        <v>14377</v>
      </c>
      <c r="I14" s="52">
        <v>72</v>
      </c>
      <c r="J14" s="68" t="s">
        <v>105</v>
      </c>
    </row>
    <row r="15" spans="1:10" ht="15" customHeight="1" x14ac:dyDescent="0.2">
      <c r="A15" s="69" t="s">
        <v>93</v>
      </c>
      <c r="B15" s="85">
        <v>80665</v>
      </c>
      <c r="C15" s="8">
        <f t="shared" si="0"/>
        <v>6722.083333333333</v>
      </c>
      <c r="D15" s="91">
        <f t="shared" si="1"/>
        <v>0.46755813683893255</v>
      </c>
      <c r="E15" s="54" t="s">
        <v>111</v>
      </c>
      <c r="F15" s="52" t="s">
        <v>104</v>
      </c>
      <c r="G15" s="57">
        <f t="shared" si="2"/>
        <v>7.7926356139822087E-2</v>
      </c>
      <c r="H15" s="52">
        <v>14377</v>
      </c>
      <c r="I15" s="52">
        <v>72</v>
      </c>
      <c r="J15" s="68" t="s">
        <v>105</v>
      </c>
    </row>
    <row r="16" spans="1:10" ht="15" customHeight="1" x14ac:dyDescent="0.2">
      <c r="A16" s="69" t="s">
        <v>17</v>
      </c>
      <c r="B16" s="85">
        <v>167881</v>
      </c>
      <c r="C16" s="8">
        <f t="shared" si="0"/>
        <v>13990.083333333334</v>
      </c>
      <c r="D16" s="91">
        <f t="shared" si="1"/>
        <v>0.97308780227678471</v>
      </c>
      <c r="E16" s="54" t="s">
        <v>111</v>
      </c>
      <c r="F16" s="52" t="s">
        <v>104</v>
      </c>
      <c r="G16" s="57">
        <f t="shared" si="2"/>
        <v>0.97308780227678471</v>
      </c>
      <c r="H16" s="52">
        <v>14377</v>
      </c>
      <c r="I16" s="52">
        <v>12</v>
      </c>
      <c r="J16" s="68" t="s">
        <v>102</v>
      </c>
    </row>
    <row r="17" spans="1:10" ht="15" customHeight="1" x14ac:dyDescent="0.2">
      <c r="A17" s="69" t="s">
        <v>18</v>
      </c>
      <c r="B17" s="85">
        <v>31793</v>
      </c>
      <c r="C17" s="8">
        <f t="shared" si="0"/>
        <v>2649.4166666666665</v>
      </c>
      <c r="D17" s="91">
        <f t="shared" si="1"/>
        <v>0.18428160719667988</v>
      </c>
      <c r="E17" s="54" t="s">
        <v>111</v>
      </c>
      <c r="F17" s="52" t="s">
        <v>99</v>
      </c>
      <c r="G17" s="57">
        <f t="shared" si="2"/>
        <v>7.2388433515482697</v>
      </c>
      <c r="H17" s="52">
        <v>366</v>
      </c>
      <c r="I17" s="52">
        <v>12</v>
      </c>
      <c r="J17" s="68" t="s">
        <v>102</v>
      </c>
    </row>
    <row r="18" spans="1:10" ht="15" customHeight="1" x14ac:dyDescent="0.2">
      <c r="A18" s="69" t="s">
        <v>6</v>
      </c>
      <c r="B18" s="85">
        <v>104315</v>
      </c>
      <c r="C18" s="8">
        <f t="shared" si="0"/>
        <v>8692.9166666666661</v>
      </c>
      <c r="D18" s="91">
        <f t="shared" si="1"/>
        <v>0.60464051378358952</v>
      </c>
      <c r="E18" s="54" t="s">
        <v>111</v>
      </c>
      <c r="F18" s="52" t="s">
        <v>99</v>
      </c>
      <c r="G18" s="57">
        <f t="shared" si="2"/>
        <v>8692.9166666666661</v>
      </c>
      <c r="H18" s="52">
        <v>1</v>
      </c>
      <c r="I18" s="52">
        <v>12</v>
      </c>
      <c r="J18" s="68" t="s">
        <v>102</v>
      </c>
    </row>
    <row r="19" spans="1:10" ht="15" customHeight="1" x14ac:dyDescent="0.2">
      <c r="A19" s="69" t="s">
        <v>7</v>
      </c>
      <c r="B19" s="85">
        <v>60135</v>
      </c>
      <c r="C19" s="8">
        <f t="shared" si="0"/>
        <v>5011.25</v>
      </c>
      <c r="D19" s="91">
        <f t="shared" si="1"/>
        <v>0.34856020031995549</v>
      </c>
      <c r="E19" s="54" t="s">
        <v>111</v>
      </c>
      <c r="F19" s="52" t="s">
        <v>99</v>
      </c>
      <c r="G19" s="57">
        <f t="shared" si="2"/>
        <v>5011.25</v>
      </c>
      <c r="H19" s="52">
        <v>1</v>
      </c>
      <c r="I19" s="52">
        <v>12</v>
      </c>
      <c r="J19" s="68" t="s">
        <v>102</v>
      </c>
    </row>
    <row r="20" spans="1:10" ht="15" customHeight="1" x14ac:dyDescent="0.2">
      <c r="A20" s="69" t="s">
        <v>8</v>
      </c>
      <c r="B20" s="85">
        <v>4091</v>
      </c>
      <c r="C20" s="8">
        <f t="shared" si="0"/>
        <v>340.91666666666669</v>
      </c>
      <c r="D20" s="91">
        <f t="shared" si="1"/>
        <v>2.3712642878671954E-2</v>
      </c>
      <c r="E20" s="54" t="s">
        <v>111</v>
      </c>
      <c r="F20" s="52" t="s">
        <v>99</v>
      </c>
      <c r="G20" s="57">
        <f t="shared" si="2"/>
        <v>4091</v>
      </c>
      <c r="H20" s="52">
        <v>1</v>
      </c>
      <c r="I20" s="52">
        <v>1</v>
      </c>
      <c r="J20" s="68" t="s">
        <v>101</v>
      </c>
    </row>
    <row r="21" spans="1:10" ht="15" customHeight="1" x14ac:dyDescent="0.2">
      <c r="A21" s="69" t="s">
        <v>0</v>
      </c>
      <c r="B21" s="85">
        <v>206052</v>
      </c>
      <c r="C21" s="8">
        <f t="shared" si="0"/>
        <v>17171</v>
      </c>
      <c r="D21" s="91">
        <f t="shared" si="1"/>
        <v>1.1943381790359602</v>
      </c>
      <c r="E21" s="54" t="s">
        <v>111</v>
      </c>
      <c r="F21" s="52" t="s">
        <v>104</v>
      </c>
      <c r="G21" s="57">
        <f t="shared" si="2"/>
        <v>3.9265912735428829E-2</v>
      </c>
      <c r="H21" s="52">
        <v>14377</v>
      </c>
      <c r="I21" s="52">
        <v>365</v>
      </c>
      <c r="J21" s="68" t="s">
        <v>100</v>
      </c>
    </row>
    <row r="22" spans="1:10" ht="15" customHeight="1" x14ac:dyDescent="0.2">
      <c r="A22" s="69" t="s">
        <v>9</v>
      </c>
      <c r="B22" s="85">
        <v>1435871</v>
      </c>
      <c r="C22" s="8">
        <f t="shared" si="0"/>
        <v>119655.91666666667</v>
      </c>
      <c r="D22" s="91">
        <f t="shared" si="1"/>
        <v>8.322731909763279</v>
      </c>
      <c r="E22" s="54" t="s">
        <v>111</v>
      </c>
      <c r="F22" s="52" t="s">
        <v>104</v>
      </c>
      <c r="G22" s="57">
        <f t="shared" si="2"/>
        <v>0.27362406278673795</v>
      </c>
      <c r="H22" s="52">
        <v>14377</v>
      </c>
      <c r="I22" s="52">
        <v>365</v>
      </c>
      <c r="J22" s="68" t="s">
        <v>100</v>
      </c>
    </row>
    <row r="23" spans="1:10" ht="15" customHeight="1" x14ac:dyDescent="0.2">
      <c r="A23" s="70" t="s">
        <v>22</v>
      </c>
      <c r="B23" s="85">
        <v>116975</v>
      </c>
      <c r="C23" s="8">
        <f t="shared" si="0"/>
        <v>9747.9166666666661</v>
      </c>
      <c r="D23" s="91">
        <f t="shared" si="1"/>
        <v>0.67802160858779059</v>
      </c>
      <c r="E23" s="54" t="s">
        <v>111</v>
      </c>
      <c r="F23" s="52" t="s">
        <v>104</v>
      </c>
      <c r="G23" s="57">
        <f t="shared" si="2"/>
        <v>2.2729039152822303</v>
      </c>
      <c r="H23" s="52">
        <v>141</v>
      </c>
      <c r="I23" s="52">
        <v>365</v>
      </c>
      <c r="J23" s="68" t="s">
        <v>100</v>
      </c>
    </row>
    <row r="24" spans="1:10" ht="15" customHeight="1" x14ac:dyDescent="0.2">
      <c r="A24" s="70" t="s">
        <v>23</v>
      </c>
      <c r="B24" s="85">
        <v>88740</v>
      </c>
      <c r="C24" s="8">
        <f t="shared" si="0"/>
        <v>7395</v>
      </c>
      <c r="D24" s="91">
        <f t="shared" si="1"/>
        <v>0.51436321903039572</v>
      </c>
      <c r="E24" s="54" t="s">
        <v>111</v>
      </c>
      <c r="F24" s="52" t="s">
        <v>104</v>
      </c>
      <c r="G24" s="57">
        <f t="shared" si="2"/>
        <v>2.3901098901098901</v>
      </c>
      <c r="H24" s="52">
        <v>119</v>
      </c>
      <c r="I24" s="52">
        <v>312</v>
      </c>
      <c r="J24" s="68" t="s">
        <v>106</v>
      </c>
    </row>
    <row r="25" spans="1:10" ht="15" customHeight="1" x14ac:dyDescent="0.2">
      <c r="A25" s="70" t="s">
        <v>24</v>
      </c>
      <c r="B25" s="85">
        <v>358993</v>
      </c>
      <c r="C25" s="8">
        <f t="shared" si="0"/>
        <v>29916.083333333332</v>
      </c>
      <c r="D25" s="91">
        <f t="shared" si="1"/>
        <v>2.0808293338897776</v>
      </c>
      <c r="E25" s="54" t="s">
        <v>111</v>
      </c>
      <c r="F25" s="52" t="s">
        <v>104</v>
      </c>
      <c r="G25" s="57">
        <f t="shared" si="2"/>
        <v>2.4691386045999781</v>
      </c>
      <c r="H25" s="52">
        <v>1398</v>
      </c>
      <c r="I25" s="52">
        <v>104</v>
      </c>
      <c r="J25" s="68" t="s">
        <v>107</v>
      </c>
    </row>
    <row r="26" spans="1:10" ht="15" customHeight="1" x14ac:dyDescent="0.2">
      <c r="A26" s="70" t="s">
        <v>25</v>
      </c>
      <c r="B26" s="85">
        <v>112942</v>
      </c>
      <c r="C26" s="8">
        <f t="shared" si="0"/>
        <v>9411.8333333333339</v>
      </c>
      <c r="D26" s="91">
        <f t="shared" si="1"/>
        <v>0.65464515081959618</v>
      </c>
      <c r="E26" s="54" t="s">
        <v>111</v>
      </c>
      <c r="F26" s="52" t="s">
        <v>104</v>
      </c>
      <c r="G26" s="57">
        <f t="shared" si="2"/>
        <v>2.4681381118881118</v>
      </c>
      <c r="H26" s="52">
        <v>880</v>
      </c>
      <c r="I26" s="52">
        <v>52</v>
      </c>
      <c r="J26" s="68" t="s">
        <v>108</v>
      </c>
    </row>
    <row r="27" spans="1:10" ht="15" customHeight="1" x14ac:dyDescent="0.2">
      <c r="A27" s="70" t="s">
        <v>26</v>
      </c>
      <c r="B27" s="85">
        <v>16134</v>
      </c>
      <c r="C27" s="8">
        <f t="shared" si="0"/>
        <v>1344.5</v>
      </c>
      <c r="D27" s="91">
        <f t="shared" si="1"/>
        <v>9.3517423662794738E-2</v>
      </c>
      <c r="E27" s="54" t="s">
        <v>111</v>
      </c>
      <c r="F27" s="52" t="s">
        <v>99</v>
      </c>
      <c r="G27" s="57">
        <f t="shared" si="2"/>
        <v>14.734246575342466</v>
      </c>
      <c r="H27" s="52">
        <v>3</v>
      </c>
      <c r="I27" s="52">
        <v>365</v>
      </c>
      <c r="J27" s="68" t="s">
        <v>100</v>
      </c>
    </row>
    <row r="28" spans="1:10" ht="15" customHeight="1" x14ac:dyDescent="0.2">
      <c r="A28" s="70" t="s">
        <v>27</v>
      </c>
      <c r="B28" s="85">
        <v>32269</v>
      </c>
      <c r="C28" s="8">
        <f t="shared" si="0"/>
        <v>2689.0833333333335</v>
      </c>
      <c r="D28" s="91">
        <f t="shared" si="1"/>
        <v>0.18704064362059772</v>
      </c>
      <c r="E28" s="54" t="s">
        <v>111</v>
      </c>
      <c r="F28" s="52" t="s">
        <v>104</v>
      </c>
      <c r="G28" s="57">
        <f t="shared" si="2"/>
        <v>0.18704064362059772</v>
      </c>
      <c r="H28" s="52">
        <v>14377</v>
      </c>
      <c r="I28" s="52">
        <v>12</v>
      </c>
      <c r="J28" s="68" t="s">
        <v>102</v>
      </c>
    </row>
    <row r="29" spans="1:10" ht="15" customHeight="1" x14ac:dyDescent="0.2">
      <c r="A29" s="70" t="s">
        <v>28</v>
      </c>
      <c r="B29" s="85">
        <v>24201</v>
      </c>
      <c r="C29" s="8">
        <f t="shared" si="0"/>
        <v>2016.75</v>
      </c>
      <c r="D29" s="91">
        <f t="shared" si="1"/>
        <v>0.1402761354941921</v>
      </c>
      <c r="E29" s="54" t="s">
        <v>111</v>
      </c>
      <c r="F29" s="52" t="s">
        <v>104</v>
      </c>
      <c r="G29" s="57">
        <f t="shared" si="2"/>
        <v>3.8783653846153845</v>
      </c>
      <c r="H29" s="52">
        <v>20</v>
      </c>
      <c r="I29" s="52">
        <v>312</v>
      </c>
      <c r="J29" s="68" t="s">
        <v>106</v>
      </c>
    </row>
    <row r="30" spans="1:10" ht="15" customHeight="1" x14ac:dyDescent="0.2">
      <c r="A30" s="70" t="s">
        <v>29</v>
      </c>
      <c r="B30" s="85">
        <v>24201</v>
      </c>
      <c r="C30" s="8">
        <f t="shared" si="0"/>
        <v>2016.75</v>
      </c>
      <c r="D30" s="91">
        <f t="shared" si="1"/>
        <v>0.1402761354941921</v>
      </c>
      <c r="E30" s="54" t="s">
        <v>111</v>
      </c>
      <c r="F30" s="52" t="s">
        <v>99</v>
      </c>
      <c r="G30" s="57">
        <f t="shared" si="2"/>
        <v>66.30410958904109</v>
      </c>
      <c r="H30" s="52">
        <v>1</v>
      </c>
      <c r="I30" s="52">
        <v>365</v>
      </c>
      <c r="J30" s="68" t="s">
        <v>100</v>
      </c>
    </row>
    <row r="31" spans="1:10" ht="30" customHeight="1" x14ac:dyDescent="0.2">
      <c r="A31" s="70" t="s">
        <v>30</v>
      </c>
      <c r="B31" s="85">
        <v>24201</v>
      </c>
      <c r="C31" s="8">
        <f t="shared" si="0"/>
        <v>2016.75</v>
      </c>
      <c r="D31" s="91">
        <f t="shared" si="1"/>
        <v>0.1402761354941921</v>
      </c>
      <c r="E31" s="54" t="s">
        <v>111</v>
      </c>
      <c r="F31" s="52" t="s">
        <v>104</v>
      </c>
      <c r="G31" s="57">
        <f t="shared" si="2"/>
        <v>0.86185897435897429</v>
      </c>
      <c r="H31" s="52">
        <v>90</v>
      </c>
      <c r="I31" s="52">
        <v>312</v>
      </c>
      <c r="J31" s="68" t="s">
        <v>106</v>
      </c>
    </row>
    <row r="32" spans="1:10" ht="15" customHeight="1" x14ac:dyDescent="0.2">
      <c r="A32" s="70" t="s">
        <v>31</v>
      </c>
      <c r="B32" s="85">
        <v>8067</v>
      </c>
      <c r="C32" s="8">
        <f t="shared" si="0"/>
        <v>672.25</v>
      </c>
      <c r="D32" s="91">
        <f t="shared" si="1"/>
        <v>4.6758711831397369E-2</v>
      </c>
      <c r="E32" s="54" t="s">
        <v>111</v>
      </c>
      <c r="F32" s="52" t="s">
        <v>104</v>
      </c>
      <c r="G32" s="57">
        <f t="shared" si="2"/>
        <v>0.86185897435897441</v>
      </c>
      <c r="H32" s="52">
        <v>180</v>
      </c>
      <c r="I32" s="52">
        <v>52</v>
      </c>
      <c r="J32" s="68" t="s">
        <v>108</v>
      </c>
    </row>
    <row r="33" spans="1:10" ht="15" customHeight="1" x14ac:dyDescent="0.2">
      <c r="A33" s="69" t="s">
        <v>20</v>
      </c>
      <c r="B33" s="85">
        <v>167881</v>
      </c>
      <c r="C33" s="8">
        <f t="shared" si="0"/>
        <v>13990.083333333334</v>
      </c>
      <c r="D33" s="91">
        <f t="shared" si="1"/>
        <v>0.97308780227678471</v>
      </c>
      <c r="E33" s="54" t="s">
        <v>111</v>
      </c>
      <c r="F33" s="52" t="s">
        <v>104</v>
      </c>
      <c r="G33" s="57">
        <f t="shared" si="2"/>
        <v>0.97308780227678471</v>
      </c>
      <c r="H33" s="52">
        <v>14377</v>
      </c>
      <c r="I33" s="52">
        <v>12</v>
      </c>
      <c r="J33" s="68" t="s">
        <v>102</v>
      </c>
    </row>
    <row r="34" spans="1:10" ht="15" customHeight="1" x14ac:dyDescent="0.2">
      <c r="A34" s="69" t="s">
        <v>79</v>
      </c>
      <c r="B34" s="85">
        <v>88625</v>
      </c>
      <c r="C34" s="8">
        <f t="shared" si="0"/>
        <v>7385.416666666667</v>
      </c>
      <c r="D34" s="91">
        <f t="shared" si="1"/>
        <v>0.51369664510444923</v>
      </c>
      <c r="E34" s="54" t="s">
        <v>111</v>
      </c>
      <c r="F34" s="52" t="s">
        <v>104</v>
      </c>
      <c r="G34" s="57">
        <f t="shared" si="2"/>
        <v>0.51369664510444923</v>
      </c>
      <c r="H34" s="52">
        <v>14377</v>
      </c>
      <c r="I34" s="52">
        <v>12</v>
      </c>
      <c r="J34" s="68" t="s">
        <v>102</v>
      </c>
    </row>
    <row r="35" spans="1:10" ht="15" customHeight="1" x14ac:dyDescent="0.2">
      <c r="A35" s="69" t="s">
        <v>80</v>
      </c>
      <c r="B35" s="85">
        <v>70433</v>
      </c>
      <c r="C35" s="8">
        <f t="shared" si="0"/>
        <v>5869.416666666667</v>
      </c>
      <c r="D35" s="91">
        <f t="shared" si="1"/>
        <v>0.40825044631471563</v>
      </c>
      <c r="E35" s="54" t="s">
        <v>111</v>
      </c>
      <c r="F35" s="52" t="s">
        <v>99</v>
      </c>
      <c r="G35" s="57">
        <f t="shared" si="2"/>
        <v>213.43333333333334</v>
      </c>
      <c r="H35" s="52">
        <v>5</v>
      </c>
      <c r="I35" s="52">
        <v>66</v>
      </c>
      <c r="J35" s="68" t="s">
        <v>109</v>
      </c>
    </row>
    <row r="36" spans="1:10" ht="15" customHeight="1" x14ac:dyDescent="0.2">
      <c r="A36" s="69" t="s">
        <v>19</v>
      </c>
      <c r="B36" s="85">
        <v>15897</v>
      </c>
      <c r="C36" s="8">
        <f t="shared" si="0"/>
        <v>1324.75</v>
      </c>
      <c r="D36" s="91">
        <f t="shared" si="1"/>
        <v>9.2143701745844062E-2</v>
      </c>
      <c r="E36" s="54" t="s">
        <v>111</v>
      </c>
      <c r="F36" s="52" t="s">
        <v>104</v>
      </c>
      <c r="G36" s="57">
        <f t="shared" si="2"/>
        <v>9.2143701745844062E-2</v>
      </c>
      <c r="H36" s="52">
        <v>14377</v>
      </c>
      <c r="I36" s="52">
        <v>12</v>
      </c>
      <c r="J36" s="68" t="s">
        <v>102</v>
      </c>
    </row>
    <row r="37" spans="1:10" ht="27" customHeight="1" x14ac:dyDescent="0.2">
      <c r="A37" s="70" t="s">
        <v>112</v>
      </c>
      <c r="B37" s="85">
        <v>22755</v>
      </c>
      <c r="C37" s="8">
        <f t="shared" si="0"/>
        <v>1896.25</v>
      </c>
      <c r="D37" s="91">
        <f t="shared" si="1"/>
        <v>0.13189469291229047</v>
      </c>
      <c r="E37" s="54" t="s">
        <v>111</v>
      </c>
      <c r="F37" s="52" t="s">
        <v>99</v>
      </c>
      <c r="G37" s="57">
        <f t="shared" si="2"/>
        <v>1896.25</v>
      </c>
      <c r="H37" s="52">
        <v>1</v>
      </c>
      <c r="I37" s="52">
        <v>12</v>
      </c>
      <c r="J37" s="68" t="s">
        <v>102</v>
      </c>
    </row>
    <row r="38" spans="1:10" ht="15" customHeight="1" x14ac:dyDescent="0.2">
      <c r="A38" s="70" t="s">
        <v>10</v>
      </c>
      <c r="B38" s="85">
        <v>15620</v>
      </c>
      <c r="C38" s="8">
        <f t="shared" si="0"/>
        <v>1301.6666666666667</v>
      </c>
      <c r="D38" s="91">
        <f t="shared" si="1"/>
        <v>9.0538128028564147E-2</v>
      </c>
      <c r="E38" s="54" t="s">
        <v>111</v>
      </c>
      <c r="F38" s="52" t="s">
        <v>104</v>
      </c>
      <c r="G38" s="57">
        <f t="shared" si="2"/>
        <v>0.79602902804957598</v>
      </c>
      <c r="H38" s="52">
        <v>1635.2</v>
      </c>
      <c r="I38" s="52">
        <v>12</v>
      </c>
      <c r="J38" s="68" t="s">
        <v>102</v>
      </c>
    </row>
    <row r="39" spans="1:10" ht="15" customHeight="1" x14ac:dyDescent="0.2">
      <c r="A39" s="70" t="s">
        <v>11</v>
      </c>
      <c r="B39" s="85">
        <v>1841</v>
      </c>
      <c r="C39" s="8">
        <f t="shared" si="0"/>
        <v>153.41666666666666</v>
      </c>
      <c r="D39" s="91">
        <f t="shared" si="1"/>
        <v>1.067097911015279E-2</v>
      </c>
      <c r="E39" s="54" t="s">
        <v>111</v>
      </c>
      <c r="F39" s="52" t="s">
        <v>104</v>
      </c>
      <c r="G39" s="57">
        <f t="shared" si="2"/>
        <v>1.1258561643835616</v>
      </c>
      <c r="H39" s="52">
        <v>1635.2</v>
      </c>
      <c r="I39" s="52">
        <v>1</v>
      </c>
      <c r="J39" s="68" t="s">
        <v>101</v>
      </c>
    </row>
    <row r="40" spans="1:10" s="5" customFormat="1" ht="15" customHeight="1" x14ac:dyDescent="0.2">
      <c r="A40" s="70" t="s">
        <v>90</v>
      </c>
      <c r="B40" s="85">
        <v>87430</v>
      </c>
      <c r="C40" s="8">
        <f t="shared" si="0"/>
        <v>7285.833333333333</v>
      </c>
      <c r="D40" s="91">
        <f t="shared" si="1"/>
        <v>0.50677007256961348</v>
      </c>
      <c r="E40" s="54" t="s">
        <v>110</v>
      </c>
      <c r="F40" s="52" t="s">
        <v>104</v>
      </c>
      <c r="G40" s="57">
        <f t="shared" si="2"/>
        <v>6.0812408708353622</v>
      </c>
      <c r="H40" s="52">
        <v>14377</v>
      </c>
      <c r="I40" s="52">
        <v>1</v>
      </c>
      <c r="J40" s="68" t="s">
        <v>101</v>
      </c>
    </row>
    <row r="41" spans="1:10" s="5" customFormat="1" ht="49.5" customHeight="1" x14ac:dyDescent="0.2">
      <c r="A41" s="70" t="s">
        <v>92</v>
      </c>
      <c r="B41" s="85">
        <v>251002</v>
      </c>
      <c r="C41" s="8">
        <f t="shared" si="0"/>
        <v>20916.833333333332</v>
      </c>
      <c r="D41" s="91">
        <f t="shared" si="1"/>
        <v>1.4548816396559319</v>
      </c>
      <c r="E41" s="54" t="s">
        <v>110</v>
      </c>
      <c r="F41" s="52" t="s">
        <v>104</v>
      </c>
      <c r="G41" s="57">
        <f t="shared" si="2"/>
        <v>17.458579675871182</v>
      </c>
      <c r="H41" s="52">
        <v>14377</v>
      </c>
      <c r="I41" s="52">
        <v>1</v>
      </c>
      <c r="J41" s="68" t="s">
        <v>101</v>
      </c>
    </row>
    <row r="42" spans="1:10" s="5" customFormat="1" ht="15" customHeight="1" x14ac:dyDescent="0.2">
      <c r="A42" s="70" t="s">
        <v>76</v>
      </c>
      <c r="B42" s="85">
        <v>65613</v>
      </c>
      <c r="C42" s="8">
        <f t="shared" si="0"/>
        <v>5467.75</v>
      </c>
      <c r="D42" s="91">
        <f t="shared" si="1"/>
        <v>0.38031230437504349</v>
      </c>
      <c r="E42" s="54" t="s">
        <v>110</v>
      </c>
      <c r="F42" s="52" t="s">
        <v>104</v>
      </c>
      <c r="G42" s="57">
        <f t="shared" si="2"/>
        <v>4.5637476525005214</v>
      </c>
      <c r="H42" s="52">
        <v>14377</v>
      </c>
      <c r="I42" s="52">
        <v>1</v>
      </c>
      <c r="J42" s="68" t="s">
        <v>101</v>
      </c>
    </row>
    <row r="43" spans="1:10" s="5" customFormat="1" ht="15" customHeight="1" x14ac:dyDescent="0.2">
      <c r="A43" s="70" t="s">
        <v>91</v>
      </c>
      <c r="B43" s="85">
        <v>122110</v>
      </c>
      <c r="C43" s="8">
        <f t="shared" si="0"/>
        <v>10175.833333333334</v>
      </c>
      <c r="D43" s="91">
        <f t="shared" si="1"/>
        <v>0.7077855834550556</v>
      </c>
      <c r="E43" s="54" t="s">
        <v>110</v>
      </c>
      <c r="F43" s="52" t="s">
        <v>104</v>
      </c>
      <c r="G43" s="57">
        <f t="shared" si="2"/>
        <v>8.4934270014606668</v>
      </c>
      <c r="H43" s="52">
        <v>14377</v>
      </c>
      <c r="I43" s="52">
        <v>1</v>
      </c>
      <c r="J43" s="68" t="s">
        <v>101</v>
      </c>
    </row>
    <row r="44" spans="1:10" ht="15" customHeight="1" x14ac:dyDescent="0.2">
      <c r="A44" s="70" t="s">
        <v>50</v>
      </c>
      <c r="B44" s="85">
        <v>1242173</v>
      </c>
      <c r="C44" s="8">
        <f t="shared" si="0"/>
        <v>103514.41666666667</v>
      </c>
      <c r="D44" s="91">
        <f t="shared" si="1"/>
        <v>7.2000011592590019</v>
      </c>
      <c r="E44" s="54" t="s">
        <v>111</v>
      </c>
      <c r="F44" s="52" t="s">
        <v>104</v>
      </c>
      <c r="G44" s="57">
        <f t="shared" si="2"/>
        <v>0.236712366879748</v>
      </c>
      <c r="H44" s="52">
        <v>14377</v>
      </c>
      <c r="I44" s="52">
        <v>365</v>
      </c>
      <c r="J44" s="68" t="s">
        <v>100</v>
      </c>
    </row>
    <row r="45" spans="1:10" ht="15" customHeight="1" x14ac:dyDescent="0.2">
      <c r="A45" s="70" t="s">
        <v>51</v>
      </c>
      <c r="B45" s="85">
        <v>22428</v>
      </c>
      <c r="C45" s="8">
        <f t="shared" si="0"/>
        <v>1869</v>
      </c>
      <c r="D45" s="91">
        <f t="shared" si="1"/>
        <v>0.12999930444459901</v>
      </c>
      <c r="E45" s="54" t="s">
        <v>111</v>
      </c>
      <c r="F45" s="52" t="s">
        <v>104</v>
      </c>
      <c r="G45" s="57">
        <f t="shared" si="2"/>
        <v>4.2739497351648986E-3</v>
      </c>
      <c r="H45" s="52">
        <v>14377</v>
      </c>
      <c r="I45" s="52">
        <v>365</v>
      </c>
      <c r="J45" s="68" t="s">
        <v>100</v>
      </c>
    </row>
    <row r="46" spans="1:10" ht="15" customHeight="1" x14ac:dyDescent="0.2">
      <c r="A46" s="71" t="s">
        <v>88</v>
      </c>
      <c r="B46" s="86">
        <v>7433</v>
      </c>
      <c r="C46" s="49">
        <f t="shared" si="0"/>
        <v>619.41666666666663</v>
      </c>
      <c r="D46" s="91">
        <f t="shared" si="1"/>
        <v>4.3083860796179083E-2</v>
      </c>
      <c r="E46" s="54" t="s">
        <v>111</v>
      </c>
      <c r="F46" s="52" t="s">
        <v>104</v>
      </c>
      <c r="G46" s="57">
        <f t="shared" si="2"/>
        <v>4.3083860796179076E-2</v>
      </c>
      <c r="H46" s="52">
        <v>14377</v>
      </c>
      <c r="I46" s="52">
        <v>12</v>
      </c>
      <c r="J46" s="68" t="s">
        <v>102</v>
      </c>
    </row>
    <row r="47" spans="1:10" ht="15" customHeight="1" thickBot="1" x14ac:dyDescent="0.25">
      <c r="A47" s="72" t="s">
        <v>13</v>
      </c>
      <c r="B47" s="87">
        <v>169450</v>
      </c>
      <c r="C47" s="9">
        <f t="shared" si="0"/>
        <v>14120.833333333334</v>
      </c>
      <c r="D47" s="92">
        <f>C47/14377</f>
        <v>0.98218218914469879</v>
      </c>
      <c r="E47" s="58" t="s">
        <v>111</v>
      </c>
      <c r="F47" s="59" t="s">
        <v>104</v>
      </c>
      <c r="G47" s="60">
        <f t="shared" si="2"/>
        <v>0.98218218914469879</v>
      </c>
      <c r="H47" s="59">
        <v>14377</v>
      </c>
      <c r="I47" s="59">
        <v>12</v>
      </c>
      <c r="J47" s="73" t="s">
        <v>102</v>
      </c>
    </row>
    <row r="48" spans="1:10" ht="15" customHeight="1" thickBot="1" x14ac:dyDescent="0.25">
      <c r="A48" s="74"/>
      <c r="B48" s="88">
        <f>SUM(B5:B47)</f>
        <v>6028592</v>
      </c>
      <c r="C48" s="10">
        <f>SUM(C5:C47)</f>
        <v>502382.66666666663</v>
      </c>
      <c r="D48" s="93">
        <f>SUM(D5:D47)</f>
        <v>34.94349771625977</v>
      </c>
      <c r="E48" s="61"/>
      <c r="F48" s="62"/>
      <c r="G48" s="63"/>
      <c r="H48" s="62"/>
      <c r="I48" s="62"/>
      <c r="J48" s="64"/>
    </row>
    <row r="49" spans="3:4" x14ac:dyDescent="0.2">
      <c r="C49" s="2"/>
      <c r="D49" s="2"/>
    </row>
  </sheetData>
  <mergeCells count="1">
    <mergeCell ref="B3:D3"/>
  </mergeCells>
  <pageMargins left="0.39370078740157483" right="0.19685039370078741" top="0.59055118110236227" bottom="0.39370078740157483" header="0.31496062992125984" footer="0.31496062992125984"/>
  <pageSetup paperSize="9" scale="9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defaultRowHeight="12.75" x14ac:dyDescent="0.2"/>
  <cols>
    <col min="1" max="1" width="18.7109375" customWidth="1"/>
    <col min="2" max="2" width="22.7109375" customWidth="1"/>
    <col min="3" max="6" width="14.7109375" customWidth="1"/>
  </cols>
  <sheetData>
    <row r="1" spans="1:6" ht="19.5" customHeight="1" x14ac:dyDescent="0.2">
      <c r="A1" t="s">
        <v>82</v>
      </c>
    </row>
    <row r="2" spans="1:6" ht="19.5" customHeight="1" x14ac:dyDescent="0.2">
      <c r="A2" t="s">
        <v>14</v>
      </c>
    </row>
    <row r="3" spans="1:6" ht="19.5" customHeight="1" thickBot="1" x14ac:dyDescent="0.25">
      <c r="A3" t="s">
        <v>55</v>
      </c>
    </row>
    <row r="4" spans="1:6" ht="19.5" customHeight="1" thickBot="1" x14ac:dyDescent="0.25">
      <c r="A4" s="11" t="s">
        <v>56</v>
      </c>
      <c r="B4" s="12" t="s">
        <v>57</v>
      </c>
      <c r="C4" s="12" t="s">
        <v>33</v>
      </c>
      <c r="D4" s="12" t="s">
        <v>34</v>
      </c>
      <c r="E4" s="12" t="s">
        <v>35</v>
      </c>
      <c r="F4" s="13" t="s">
        <v>36</v>
      </c>
    </row>
    <row r="5" spans="1:6" ht="19.5" customHeight="1" x14ac:dyDescent="0.2">
      <c r="A5" s="14" t="s">
        <v>58</v>
      </c>
      <c r="B5" s="15" t="s">
        <v>59</v>
      </c>
      <c r="C5" s="44">
        <v>559804</v>
      </c>
      <c r="D5" s="16">
        <v>5912280</v>
      </c>
      <c r="E5" s="16">
        <v>5903470</v>
      </c>
      <c r="F5" s="17">
        <f>C5-D5+E5</f>
        <v>550994</v>
      </c>
    </row>
    <row r="6" spans="1:6" ht="19.5" customHeight="1" x14ac:dyDescent="0.2">
      <c r="A6" s="18" t="s">
        <v>60</v>
      </c>
      <c r="B6" s="19" t="s">
        <v>61</v>
      </c>
      <c r="C6" s="45">
        <v>36441</v>
      </c>
      <c r="D6" s="20">
        <v>569380</v>
      </c>
      <c r="E6" s="20">
        <v>568845</v>
      </c>
      <c r="F6" s="21">
        <f>C6-D6+E6</f>
        <v>35906</v>
      </c>
    </row>
    <row r="7" spans="1:6" ht="19.5" customHeight="1" x14ac:dyDescent="0.2">
      <c r="A7" s="18" t="s">
        <v>62</v>
      </c>
      <c r="B7" s="19" t="s">
        <v>61</v>
      </c>
      <c r="C7" s="45">
        <v>36140</v>
      </c>
      <c r="D7" s="20">
        <v>527962</v>
      </c>
      <c r="E7" s="20">
        <v>525125</v>
      </c>
      <c r="F7" s="21">
        <f t="shared" ref="F7:F9" si="0">C7-D7+E7</f>
        <v>33303</v>
      </c>
    </row>
    <row r="8" spans="1:6" ht="19.5" customHeight="1" x14ac:dyDescent="0.2">
      <c r="A8" s="40" t="s">
        <v>60</v>
      </c>
      <c r="B8" s="47" t="s">
        <v>84</v>
      </c>
      <c r="C8" s="48">
        <v>0</v>
      </c>
      <c r="D8" s="41">
        <v>126711</v>
      </c>
      <c r="E8" s="41">
        <v>126711</v>
      </c>
      <c r="F8" s="21">
        <f t="shared" si="0"/>
        <v>0</v>
      </c>
    </row>
    <row r="9" spans="1:6" ht="19.5" customHeight="1" x14ac:dyDescent="0.2">
      <c r="A9" s="40" t="s">
        <v>62</v>
      </c>
      <c r="B9" s="47" t="s">
        <v>84</v>
      </c>
      <c r="C9" s="48">
        <v>0</v>
      </c>
      <c r="D9" s="41">
        <v>-6582</v>
      </c>
      <c r="E9" s="41">
        <v>-6582</v>
      </c>
      <c r="F9" s="21">
        <f t="shared" si="0"/>
        <v>0</v>
      </c>
    </row>
    <row r="10" spans="1:6" ht="19.5" customHeight="1" thickBot="1" x14ac:dyDescent="0.25">
      <c r="A10" s="22" t="s">
        <v>83</v>
      </c>
      <c r="B10" s="23" t="s">
        <v>85</v>
      </c>
      <c r="C10" s="46">
        <v>0</v>
      </c>
      <c r="D10" s="24">
        <v>533468</v>
      </c>
      <c r="E10" s="24">
        <v>580950</v>
      </c>
      <c r="F10" s="25">
        <f>C10-D10+E10</f>
        <v>47482</v>
      </c>
    </row>
    <row r="11" spans="1:6" ht="19.5" customHeight="1" thickBot="1" x14ac:dyDescent="0.25">
      <c r="A11" s="22" t="s">
        <v>2</v>
      </c>
      <c r="B11" s="23"/>
      <c r="C11" s="24">
        <f>SUM(C5:C10)</f>
        <v>632385</v>
      </c>
      <c r="D11" s="24">
        <f>SUM(D5:D10)</f>
        <v>7663219</v>
      </c>
      <c r="E11" s="24">
        <f>SUM(E5:E10)</f>
        <v>7698519</v>
      </c>
      <c r="F11" s="25">
        <f>SUM(F5:F7)</f>
        <v>620203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2" sqref="A2:E2"/>
    </sheetView>
  </sheetViews>
  <sheetFormatPr defaultRowHeight="12.75" x14ac:dyDescent="0.2"/>
  <cols>
    <col min="1" max="1" width="39.5703125" customWidth="1"/>
    <col min="2" max="5" width="15.7109375" style="3" customWidth="1"/>
  </cols>
  <sheetData>
    <row r="1" spans="1:7" ht="19.5" customHeight="1" x14ac:dyDescent="0.2">
      <c r="A1" s="79" t="s">
        <v>82</v>
      </c>
      <c r="B1" s="79"/>
      <c r="C1" s="79"/>
      <c r="D1" s="79"/>
      <c r="E1" s="79"/>
    </row>
    <row r="2" spans="1:7" ht="19.5" customHeight="1" x14ac:dyDescent="0.2">
      <c r="A2" s="79" t="s">
        <v>14</v>
      </c>
      <c r="B2" s="79"/>
      <c r="C2" s="79"/>
      <c r="D2" s="79"/>
      <c r="E2" s="79"/>
    </row>
    <row r="3" spans="1:7" ht="19.5" customHeight="1" x14ac:dyDescent="0.2">
      <c r="A3" s="79" t="s">
        <v>63</v>
      </c>
      <c r="B3" s="79"/>
      <c r="C3" s="79"/>
      <c r="D3" s="79"/>
      <c r="E3" s="79"/>
    </row>
    <row r="4" spans="1:7" ht="13.5" thickBot="1" x14ac:dyDescent="0.25"/>
    <row r="5" spans="1:7" s="29" customFormat="1" ht="30" customHeight="1" thickBot="1" x14ac:dyDescent="0.25">
      <c r="A5" s="26" t="s">
        <v>64</v>
      </c>
      <c r="B5" s="27" t="s">
        <v>33</v>
      </c>
      <c r="C5" s="27" t="s">
        <v>34</v>
      </c>
      <c r="D5" s="27" t="s">
        <v>35</v>
      </c>
      <c r="E5" s="28" t="s">
        <v>36</v>
      </c>
      <c r="F5" s="30"/>
      <c r="G5" s="30"/>
    </row>
    <row r="6" spans="1:7" ht="19.5" customHeight="1" x14ac:dyDescent="0.2">
      <c r="A6" s="80" t="s">
        <v>65</v>
      </c>
      <c r="B6" s="81"/>
      <c r="C6" s="81"/>
      <c r="D6" s="81"/>
      <c r="E6" s="82"/>
    </row>
    <row r="7" spans="1:7" ht="19.5" customHeight="1" x14ac:dyDescent="0.2">
      <c r="A7" s="18" t="s">
        <v>21</v>
      </c>
      <c r="B7" s="20">
        <v>2215182</v>
      </c>
      <c r="C7" s="20">
        <v>5773070</v>
      </c>
      <c r="D7" s="20">
        <v>5590254</v>
      </c>
      <c r="E7" s="21">
        <f>B7-C7+D7</f>
        <v>2032366</v>
      </c>
    </row>
    <row r="8" spans="1:7" ht="19.5" customHeight="1" x14ac:dyDescent="0.2">
      <c r="A8" s="18" t="s">
        <v>37</v>
      </c>
      <c r="B8" s="20">
        <v>107916</v>
      </c>
      <c r="C8" s="20">
        <v>202155</v>
      </c>
      <c r="D8" s="20">
        <v>201499</v>
      </c>
      <c r="E8" s="21">
        <f>B8-C8+D8</f>
        <v>107260</v>
      </c>
    </row>
    <row r="9" spans="1:7" ht="19.5" customHeight="1" x14ac:dyDescent="0.2">
      <c r="A9" s="18" t="s">
        <v>38</v>
      </c>
      <c r="B9" s="20">
        <v>5620</v>
      </c>
      <c r="C9" s="20">
        <v>17150</v>
      </c>
      <c r="D9" s="20">
        <v>16730</v>
      </c>
      <c r="E9" s="21">
        <f>B9-C9+D9</f>
        <v>5200</v>
      </c>
    </row>
    <row r="10" spans="1:7" ht="19.5" customHeight="1" thickBot="1" x14ac:dyDescent="0.25">
      <c r="A10" s="31" t="s">
        <v>39</v>
      </c>
      <c r="B10" s="32">
        <v>3354</v>
      </c>
      <c r="C10" s="32">
        <v>15917</v>
      </c>
      <c r="D10" s="32">
        <v>15353</v>
      </c>
      <c r="E10" s="33">
        <f>B10-C10+D10</f>
        <v>2790</v>
      </c>
    </row>
    <row r="11" spans="1:7" ht="19.5" customHeight="1" thickBot="1" x14ac:dyDescent="0.25">
      <c r="A11" s="34" t="s">
        <v>66</v>
      </c>
      <c r="B11" s="35">
        <f>SUM(B7:B10)</f>
        <v>2332072</v>
      </c>
      <c r="C11" s="35">
        <f>SUM(C7:C10)</f>
        <v>6008292</v>
      </c>
      <c r="D11" s="35">
        <f>SUM(D7:D10)</f>
        <v>5823836</v>
      </c>
      <c r="E11" s="36">
        <f>SUM(E7:E10)</f>
        <v>2147616</v>
      </c>
    </row>
    <row r="12" spans="1:7" ht="19.5" customHeight="1" x14ac:dyDescent="0.2">
      <c r="A12" s="76" t="s">
        <v>67</v>
      </c>
      <c r="B12" s="77"/>
      <c r="C12" s="77"/>
      <c r="D12" s="77"/>
      <c r="E12" s="78"/>
    </row>
    <row r="13" spans="1:7" ht="19.5" customHeight="1" x14ac:dyDescent="0.2">
      <c r="A13" s="18" t="s">
        <v>40</v>
      </c>
      <c r="B13" s="20">
        <v>794432</v>
      </c>
      <c r="C13" s="20">
        <v>5478702</v>
      </c>
      <c r="D13" s="20">
        <v>5502131</v>
      </c>
      <c r="E13" s="21">
        <f>B13-C13+D13</f>
        <v>817861</v>
      </c>
    </row>
    <row r="14" spans="1:7" ht="19.5" customHeight="1" x14ac:dyDescent="0.2">
      <c r="A14" s="18" t="s">
        <v>41</v>
      </c>
      <c r="B14" s="20">
        <v>79045</v>
      </c>
      <c r="C14" s="20">
        <v>572598</v>
      </c>
      <c r="D14" s="20">
        <v>570383</v>
      </c>
      <c r="E14" s="21">
        <f>B14-C14+D14</f>
        <v>76830</v>
      </c>
    </row>
    <row r="15" spans="1:7" ht="19.5" customHeight="1" x14ac:dyDescent="0.2">
      <c r="A15" s="31" t="s">
        <v>42</v>
      </c>
      <c r="B15" s="32">
        <v>77285</v>
      </c>
      <c r="C15" s="32">
        <v>528048</v>
      </c>
      <c r="D15" s="32">
        <v>521747</v>
      </c>
      <c r="E15" s="33">
        <f>B15-C15+D15</f>
        <v>70984</v>
      </c>
    </row>
    <row r="16" spans="1:7" ht="19.5" customHeight="1" thickBot="1" x14ac:dyDescent="0.25">
      <c r="A16" s="31" t="s">
        <v>86</v>
      </c>
      <c r="B16" s="32">
        <v>0</v>
      </c>
      <c r="C16" s="32">
        <v>560085</v>
      </c>
      <c r="D16" s="32">
        <v>651683</v>
      </c>
      <c r="E16" s="33">
        <f>B16-C16+D16</f>
        <v>91598</v>
      </c>
    </row>
    <row r="17" spans="1:5" ht="19.5" customHeight="1" thickBot="1" x14ac:dyDescent="0.25">
      <c r="A17" s="34" t="s">
        <v>68</v>
      </c>
      <c r="B17" s="35">
        <f>SUM(B13:B16)</f>
        <v>950762</v>
      </c>
      <c r="C17" s="35">
        <f>SUM(C13:C16)</f>
        <v>7139433</v>
      </c>
      <c r="D17" s="35">
        <f>SUM(D13:D16)</f>
        <v>7245944</v>
      </c>
      <c r="E17" s="36">
        <f>SUM(E13:E16)</f>
        <v>1057273</v>
      </c>
    </row>
    <row r="18" spans="1:5" ht="19.5" customHeight="1" x14ac:dyDescent="0.2">
      <c r="A18" s="76" t="s">
        <v>69</v>
      </c>
      <c r="B18" s="77"/>
      <c r="C18" s="77"/>
      <c r="D18" s="77"/>
      <c r="E18" s="78"/>
    </row>
    <row r="19" spans="1:5" ht="19.5" customHeight="1" thickBot="1" x14ac:dyDescent="0.25">
      <c r="A19" s="31" t="s">
        <v>32</v>
      </c>
      <c r="B19" s="32">
        <v>574193</v>
      </c>
      <c r="C19" s="32">
        <v>165413</v>
      </c>
      <c r="D19" s="32">
        <v>2372</v>
      </c>
      <c r="E19" s="33">
        <v>411151</v>
      </c>
    </row>
    <row r="20" spans="1:5" ht="19.5" customHeight="1" thickBot="1" x14ac:dyDescent="0.25">
      <c r="A20" s="34" t="s">
        <v>70</v>
      </c>
      <c r="B20" s="35">
        <f>B11+B17+B19</f>
        <v>3857027</v>
      </c>
      <c r="C20" s="35">
        <f t="shared" ref="C20:E20" si="0">C11+C17+C19</f>
        <v>13313138</v>
      </c>
      <c r="D20" s="35">
        <f t="shared" si="0"/>
        <v>13072152</v>
      </c>
      <c r="E20" s="36">
        <f t="shared" si="0"/>
        <v>3616040</v>
      </c>
    </row>
    <row r="21" spans="1:5" ht="19.5" customHeight="1" thickBot="1" x14ac:dyDescent="0.25">
      <c r="A21" s="40" t="s">
        <v>46</v>
      </c>
      <c r="B21" s="41">
        <v>272720</v>
      </c>
      <c r="C21" s="41">
        <v>344</v>
      </c>
      <c r="D21" s="41">
        <v>3620</v>
      </c>
      <c r="E21" s="42">
        <f>B21-C21+D21</f>
        <v>275996</v>
      </c>
    </row>
    <row r="22" spans="1:5" ht="19.5" customHeight="1" thickBot="1" x14ac:dyDescent="0.25">
      <c r="A22" s="34" t="s">
        <v>47</v>
      </c>
      <c r="B22" s="35">
        <f>B20+B21</f>
        <v>4129747</v>
      </c>
      <c r="C22" s="35">
        <f>C20+C21</f>
        <v>13313482</v>
      </c>
      <c r="D22" s="35">
        <f>D20+D21</f>
        <v>13075772</v>
      </c>
      <c r="E22" s="36">
        <f>E20+E21</f>
        <v>3892036</v>
      </c>
    </row>
    <row r="23" spans="1:5" ht="19.5" customHeight="1" x14ac:dyDescent="0.2">
      <c r="A23" s="76" t="s">
        <v>87</v>
      </c>
      <c r="B23" s="77"/>
      <c r="C23" s="77"/>
      <c r="D23" s="77"/>
      <c r="E23" s="78"/>
    </row>
    <row r="24" spans="1:5" ht="19.5" customHeight="1" x14ac:dyDescent="0.2">
      <c r="A24" s="18" t="s">
        <v>43</v>
      </c>
      <c r="B24" s="20">
        <v>0</v>
      </c>
      <c r="C24" s="20">
        <v>108000</v>
      </c>
      <c r="D24" s="20">
        <v>108000</v>
      </c>
      <c r="E24" s="21">
        <f>B24-C24+D24</f>
        <v>0</v>
      </c>
    </row>
    <row r="25" spans="1:5" ht="19.5" customHeight="1" x14ac:dyDescent="0.2">
      <c r="A25" s="18" t="s">
        <v>44</v>
      </c>
      <c r="B25" s="20">
        <v>-5000</v>
      </c>
      <c r="C25" s="20">
        <v>55000</v>
      </c>
      <c r="D25" s="20">
        <v>60000</v>
      </c>
      <c r="E25" s="21">
        <f t="shared" ref="E25:E27" si="1">B25-C25+D25</f>
        <v>0</v>
      </c>
    </row>
    <row r="26" spans="1:5" ht="19.5" customHeight="1" x14ac:dyDescent="0.2">
      <c r="A26" s="31" t="s">
        <v>77</v>
      </c>
      <c r="B26" s="32">
        <v>0</v>
      </c>
      <c r="C26" s="32">
        <v>0</v>
      </c>
      <c r="D26" s="32">
        <v>11452</v>
      </c>
      <c r="E26" s="21">
        <f t="shared" si="1"/>
        <v>11452</v>
      </c>
    </row>
    <row r="27" spans="1:5" ht="19.5" customHeight="1" x14ac:dyDescent="0.2">
      <c r="A27" s="31" t="s">
        <v>78</v>
      </c>
      <c r="B27" s="32">
        <v>0</v>
      </c>
      <c r="C27" s="32">
        <v>0</v>
      </c>
      <c r="D27" s="32">
        <v>12000</v>
      </c>
      <c r="E27" s="21">
        <f t="shared" si="1"/>
        <v>12000</v>
      </c>
    </row>
    <row r="28" spans="1:5" ht="19.5" customHeight="1" thickBot="1" x14ac:dyDescent="0.25">
      <c r="A28" s="31" t="s">
        <v>45</v>
      </c>
      <c r="B28" s="32">
        <v>1898</v>
      </c>
      <c r="C28" s="32">
        <v>9479</v>
      </c>
      <c r="D28" s="32">
        <v>11381</v>
      </c>
      <c r="E28" s="33">
        <f>B28-C28+D28</f>
        <v>3800</v>
      </c>
    </row>
    <row r="29" spans="1:5" ht="19.5" customHeight="1" thickBot="1" x14ac:dyDescent="0.25">
      <c r="A29" s="34" t="s">
        <v>71</v>
      </c>
      <c r="B29" s="35">
        <f>SUM(B24:B28)</f>
        <v>-3102</v>
      </c>
      <c r="C29" s="35">
        <f>SUM(C24:C28)</f>
        <v>172479</v>
      </c>
      <c r="D29" s="35">
        <f>SUM(D24:D28)</f>
        <v>202833</v>
      </c>
      <c r="E29" s="36">
        <f>SUM(E24:E28)</f>
        <v>27252</v>
      </c>
    </row>
    <row r="30" spans="1:5" ht="19.5" customHeight="1" x14ac:dyDescent="0.2">
      <c r="A30" s="37" t="s">
        <v>72</v>
      </c>
      <c r="B30" s="38"/>
      <c r="C30" s="38"/>
      <c r="D30" s="38"/>
      <c r="E30" s="39"/>
    </row>
    <row r="31" spans="1:5" ht="19.5" customHeight="1" thickBot="1" x14ac:dyDescent="0.25">
      <c r="A31" s="31" t="s">
        <v>73</v>
      </c>
      <c r="B31" s="32"/>
      <c r="C31" s="32">
        <v>22958</v>
      </c>
      <c r="D31" s="32">
        <v>22958</v>
      </c>
      <c r="E31" s="33"/>
    </row>
    <row r="32" spans="1:5" ht="19.5" customHeight="1" thickBot="1" x14ac:dyDescent="0.25">
      <c r="A32" s="34" t="s">
        <v>74</v>
      </c>
      <c r="B32" s="35"/>
      <c r="C32" s="35">
        <f>C29-C31</f>
        <v>149521</v>
      </c>
      <c r="D32" s="35">
        <f>D29-D31</f>
        <v>179875</v>
      </c>
      <c r="E32" s="36"/>
    </row>
    <row r="33" spans="1:5" ht="30" customHeight="1" thickBot="1" x14ac:dyDescent="0.25">
      <c r="A33" s="43" t="s">
        <v>75</v>
      </c>
      <c r="B33" s="24">
        <f>B7+B32</f>
        <v>2215182</v>
      </c>
      <c r="C33" s="24">
        <f>C7+C32</f>
        <v>5922591</v>
      </c>
      <c r="D33" s="24">
        <f t="shared" ref="D33:E33" si="2">D7+D32</f>
        <v>5770129</v>
      </c>
      <c r="E33" s="25">
        <f t="shared" si="2"/>
        <v>2032366</v>
      </c>
    </row>
  </sheetData>
  <mergeCells count="7">
    <mergeCell ref="A23:E23"/>
    <mergeCell ref="A1:E1"/>
    <mergeCell ref="A2:E2"/>
    <mergeCell ref="A3:E3"/>
    <mergeCell ref="A6:E6"/>
    <mergeCell ref="A12:E12"/>
    <mergeCell ref="A18:E18"/>
  </mergeCells>
  <pageMargins left="0.39370078740157483" right="0.39370078740157483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РСО</vt:lpstr>
      <vt:lpstr>собственники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2021-03-30T08:06:21Z</cp:lastPrinted>
  <dcterms:created xsi:type="dcterms:W3CDTF">2007-04-05T10:34:14Z</dcterms:created>
  <dcterms:modified xsi:type="dcterms:W3CDTF">2021-03-30T08:06:28Z</dcterms:modified>
</cp:coreProperties>
</file>