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содержание" sheetId="9" r:id="rId1"/>
    <sheet name="расчеты" sheetId="10" r:id="rId2"/>
    <sheet name="РСО" sheetId="11" r:id="rId3"/>
  </sheets>
  <calcPr calcId="145621" refMode="R1C1"/>
</workbook>
</file>

<file path=xl/calcChain.xml><?xml version="1.0" encoding="utf-8"?>
<calcChain xmlns="http://schemas.openxmlformats.org/spreadsheetml/2006/main">
  <c r="C20" i="10" l="1"/>
  <c r="D20" i="10"/>
  <c r="E20" i="10"/>
  <c r="B20" i="10"/>
  <c r="E19" i="10"/>
  <c r="G28" i="9" l="1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6" i="9" l="1"/>
  <c r="E11" i="11" l="1"/>
  <c r="E10" i="11"/>
  <c r="D11" i="11"/>
  <c r="D10" i="11"/>
  <c r="E34" i="10" l="1"/>
  <c r="E33" i="10"/>
  <c r="E29" i="10"/>
  <c r="E30" i="10"/>
  <c r="E31" i="10"/>
  <c r="E32" i="10"/>
  <c r="E28" i="10"/>
  <c r="E25" i="10"/>
  <c r="E18" i="10"/>
  <c r="E15" i="10"/>
  <c r="E16" i="10"/>
  <c r="E17" i="10"/>
  <c r="E14" i="10"/>
  <c r="E13" i="10"/>
  <c r="E10" i="10"/>
  <c r="E9" i="10"/>
  <c r="E8" i="10"/>
  <c r="E7" i="10"/>
  <c r="F12" i="11"/>
  <c r="F7" i="11"/>
  <c r="F8" i="11"/>
  <c r="F9" i="11"/>
  <c r="F10" i="11"/>
  <c r="F11" i="11"/>
  <c r="F6" i="11"/>
  <c r="F5" i="11"/>
  <c r="F13" i="11" l="1"/>
  <c r="D13" i="11"/>
  <c r="C13" i="11"/>
  <c r="E13" i="11" l="1"/>
  <c r="E23" i="10"/>
  <c r="D23" i="10"/>
  <c r="C23" i="10"/>
  <c r="B23" i="10"/>
  <c r="E35" i="10" l="1"/>
  <c r="E38" i="10" s="1"/>
  <c r="D35" i="10"/>
  <c r="C35" i="10"/>
  <c r="B35" i="10"/>
  <c r="B38" i="10" s="1"/>
  <c r="B39" i="10" s="1"/>
  <c r="C11" i="10" l="1"/>
  <c r="E39" i="10"/>
  <c r="B11" i="10"/>
  <c r="B24" i="10" s="1"/>
  <c r="B26" i="10" s="1"/>
  <c r="D11" i="10"/>
  <c r="D24" i="10" s="1"/>
  <c r="D26" i="10" s="1"/>
  <c r="C38" i="10"/>
  <c r="C39" i="10" s="1"/>
  <c r="D38" i="10"/>
  <c r="D39" i="10" s="1"/>
  <c r="C24" i="10" l="1"/>
  <c r="E11" i="10"/>
  <c r="E24" i="10" l="1"/>
  <c r="E26" i="10" s="1"/>
  <c r="C26" i="10"/>
  <c r="B52" i="9"/>
  <c r="C7" i="9"/>
  <c r="D7" i="9" s="1"/>
  <c r="C8" i="9"/>
  <c r="D8" i="9" s="1"/>
  <c r="C9" i="9"/>
  <c r="D9" i="9" s="1"/>
  <c r="C10" i="9"/>
  <c r="D10" i="9" s="1"/>
  <c r="C11" i="9"/>
  <c r="D11" i="9" s="1"/>
  <c r="C12" i="9"/>
  <c r="D12" i="9" s="1"/>
  <c r="C13" i="9"/>
  <c r="D13" i="9" s="1"/>
  <c r="C14" i="9"/>
  <c r="D14" i="9" s="1"/>
  <c r="C15" i="9"/>
  <c r="D15" i="9" s="1"/>
  <c r="C16" i="9"/>
  <c r="D16" i="9" s="1"/>
  <c r="C17" i="9"/>
  <c r="D17" i="9" s="1"/>
  <c r="C18" i="9"/>
  <c r="D18" i="9" s="1"/>
  <c r="C19" i="9"/>
  <c r="D19" i="9" s="1"/>
  <c r="C20" i="9"/>
  <c r="D20" i="9" s="1"/>
  <c r="C21" i="9"/>
  <c r="D21" i="9" s="1"/>
  <c r="C22" i="9"/>
  <c r="D22" i="9" s="1"/>
  <c r="C23" i="9"/>
  <c r="D23" i="9" s="1"/>
  <c r="C24" i="9"/>
  <c r="D24" i="9" s="1"/>
  <c r="C25" i="9"/>
  <c r="D25" i="9" s="1"/>
  <c r="C26" i="9"/>
  <c r="D26" i="9" s="1"/>
  <c r="C27" i="9"/>
  <c r="D27" i="9" s="1"/>
  <c r="C28" i="9"/>
  <c r="D28" i="9" s="1"/>
  <c r="C29" i="9"/>
  <c r="D29" i="9" s="1"/>
  <c r="C30" i="9"/>
  <c r="D30" i="9" s="1"/>
  <c r="C31" i="9"/>
  <c r="D31" i="9" s="1"/>
  <c r="C32" i="9"/>
  <c r="D32" i="9" s="1"/>
  <c r="C33" i="9"/>
  <c r="D33" i="9" s="1"/>
  <c r="C34" i="9"/>
  <c r="D34" i="9" s="1"/>
  <c r="C35" i="9"/>
  <c r="D35" i="9" s="1"/>
  <c r="C36" i="9"/>
  <c r="D36" i="9" s="1"/>
  <c r="C37" i="9"/>
  <c r="D37" i="9" s="1"/>
  <c r="C38" i="9"/>
  <c r="D38" i="9" s="1"/>
  <c r="C39" i="9"/>
  <c r="D39" i="9" s="1"/>
  <c r="C40" i="9"/>
  <c r="D40" i="9" s="1"/>
  <c r="C41" i="9"/>
  <c r="D41" i="9" s="1"/>
  <c r="C42" i="9"/>
  <c r="D42" i="9" s="1"/>
  <c r="C43" i="9"/>
  <c r="D43" i="9" s="1"/>
  <c r="C44" i="9"/>
  <c r="D44" i="9" s="1"/>
  <c r="C45" i="9"/>
  <c r="D45" i="9" s="1"/>
  <c r="C46" i="9"/>
  <c r="D46" i="9" s="1"/>
  <c r="C47" i="9"/>
  <c r="D47" i="9" s="1"/>
  <c r="C48" i="9"/>
  <c r="D48" i="9" s="1"/>
  <c r="C49" i="9"/>
  <c r="D49" i="9" s="1"/>
  <c r="C50" i="9"/>
  <c r="D50" i="9" s="1"/>
  <c r="C51" i="9"/>
  <c r="D51" i="9" s="1"/>
  <c r="C6" i="9"/>
  <c r="D6" i="9" s="1"/>
  <c r="C5" i="9"/>
  <c r="D5" i="9" s="1"/>
  <c r="D52" i="9" l="1"/>
  <c r="C52" i="9"/>
</calcChain>
</file>

<file path=xl/sharedStrings.xml><?xml version="1.0" encoding="utf-8"?>
<sst xmlns="http://schemas.openxmlformats.org/spreadsheetml/2006/main" count="270" uniqueCount="130">
  <si>
    <t>СПИ о состоянии ПИ</t>
  </si>
  <si>
    <t>техническое обслуживание коллективной антенны</t>
  </si>
  <si>
    <t>снятие показаний ПУ теплового узла</t>
  </si>
  <si>
    <t>техническое обслуживание тревожной кнопки</t>
  </si>
  <si>
    <t>дератизация</t>
  </si>
  <si>
    <t>дезинсекция</t>
  </si>
  <si>
    <t>ремонт кровли</t>
  </si>
  <si>
    <t>съем показаний ПУ</t>
  </si>
  <si>
    <t>статья расходов</t>
  </si>
  <si>
    <t>содержание огнетушителей, пожарного водопровода</t>
  </si>
  <si>
    <t>работы по надлежащему содержанию системы водоснабжения, отопления и водоотведения</t>
  </si>
  <si>
    <t>техническое обслуживание системы водоподкачки и теплового узла</t>
  </si>
  <si>
    <t>техническое обслуживание ТП</t>
  </si>
  <si>
    <t>круглосуточный охранный пост</t>
  </si>
  <si>
    <t>освидетельствование лифтов</t>
  </si>
  <si>
    <t>техническое и аварийное обслуживание лифтов</t>
  </si>
  <si>
    <t>страхование лифтов</t>
  </si>
  <si>
    <t>промывка системы отопления и гидравлические испытания</t>
  </si>
  <si>
    <t>осмотры инженерных систем</t>
  </si>
  <si>
    <t>работы по надлежащему содержанию электрооборудования, системы освещения, входящего в СОИ</t>
  </si>
  <si>
    <t>Вывоз ТБО</t>
  </si>
  <si>
    <t>Контроль и проверка состояния конструктивных элементов</t>
  </si>
  <si>
    <t>содержание системы пожарной сигнализации</t>
  </si>
  <si>
    <t>содержание системы видеонаблюдения</t>
  </si>
  <si>
    <t>потери за трансформацию тока</t>
  </si>
  <si>
    <t>содержание и мелкий ремонт придомовой территории</t>
  </si>
  <si>
    <t>содержание и мелкий ремонт внутридомового общего имущества</t>
  </si>
  <si>
    <t>уборка коридоров и лифтовых холлов 1 этажа</t>
  </si>
  <si>
    <t>уборка коридоров и лифтовых холлов жилых этажей</t>
  </si>
  <si>
    <t>уборка лестничных площадок и маршей</t>
  </si>
  <si>
    <t>уборка лифтовых кабин</t>
  </si>
  <si>
    <t>уборка прочих помещений (туалета, охранного поста)</t>
  </si>
  <si>
    <t>уборка подвала</t>
  </si>
  <si>
    <t>уборка крыльца входной группы, пандуса</t>
  </si>
  <si>
    <t>подметание и уборка придомовой территории со стороны входа в подьезд</t>
  </si>
  <si>
    <t>подметание и уборка придомовой территории с задней стороны дома</t>
  </si>
  <si>
    <t>ДЕМОКРАТИЧЕСКАЯ, 43</t>
  </si>
  <si>
    <t>итого</t>
  </si>
  <si>
    <t>содержание</t>
  </si>
  <si>
    <t>электроэнергия на СОИ</t>
  </si>
  <si>
    <t>ХВС на СОИ</t>
  </si>
  <si>
    <t>водоотведение на СОИ</t>
  </si>
  <si>
    <t>электроэнергия</t>
  </si>
  <si>
    <t>ХВС</t>
  </si>
  <si>
    <t>водоотведение</t>
  </si>
  <si>
    <t>отопление</t>
  </si>
  <si>
    <t>на начало</t>
  </si>
  <si>
    <t>начислено</t>
  </si>
  <si>
    <t>оплачено</t>
  </si>
  <si>
    <t>на конец</t>
  </si>
  <si>
    <t>пульт</t>
  </si>
  <si>
    <t>пеня</t>
  </si>
  <si>
    <t>с пеней</t>
  </si>
  <si>
    <t>содержание вентиляционных каналов</t>
  </si>
  <si>
    <t>содержание системы противопожарного дымоудаления</t>
  </si>
  <si>
    <t xml:space="preserve">услуги управления </t>
  </si>
  <si>
    <t>в среднем, в месяц, руб.</t>
  </si>
  <si>
    <t>влажная протирка подоконников, дверей, шкафчиков, перил, окон</t>
  </si>
  <si>
    <t>услги управления (аренда)</t>
  </si>
  <si>
    <t>внутридомовые потери по ГВС</t>
  </si>
  <si>
    <t>расходы за год, руб.</t>
  </si>
  <si>
    <t>с кв.м. в мес., руб.</t>
  </si>
  <si>
    <t>итого затраты:</t>
  </si>
  <si>
    <t>по группе затрат содержание</t>
  </si>
  <si>
    <t>всего по группе затрат на содержание</t>
  </si>
  <si>
    <t>по группе затрат на коммунальные расходы</t>
  </si>
  <si>
    <t>ГВС - стоимость воды</t>
  </si>
  <si>
    <t>ГВС - стоимость тепла</t>
  </si>
  <si>
    <t>всего по группе затрат на коммунальные расходы</t>
  </si>
  <si>
    <t>по группе дополнительные расходы</t>
  </si>
  <si>
    <t>всего по группе дополнительные расходы</t>
  </si>
  <si>
    <t>итого по всем группам расходов</t>
  </si>
  <si>
    <t>доходы от сдач мест общего пользования</t>
  </si>
  <si>
    <t>ПАО "Т2 Мобайл"</t>
  </si>
  <si>
    <t>"ЭР-Телеком Холдинг"</t>
  </si>
  <si>
    <t>ПАО "МТС"</t>
  </si>
  <si>
    <t>ООО "Оранж Бизнес Сервисез"</t>
  </si>
  <si>
    <t>ПАО "Вымпел-Коммуникации"</t>
  </si>
  <si>
    <t>ООО "Пульт Охраны"</t>
  </si>
  <si>
    <t>итого доходы от сдач мест общего пользования</t>
  </si>
  <si>
    <t>в том числе коммунальные расходы, связанные со сдачей мест общего пользования</t>
  </si>
  <si>
    <t>итого доходы от сдач мест общего пользования без затрат</t>
  </si>
  <si>
    <t>затраты на содержание с учетом доходов от сдачи мест общего пользования</t>
  </si>
  <si>
    <t>статьи расходов</t>
  </si>
  <si>
    <t>РАСЧЕТЫ С СОБСТВЕННИКАМИ, АРЕНДАТОРАМИ ЗА СОДЕРЖАНИЕ И КОММУНАЛЬНЫЕ РЕСУРСЫ</t>
  </si>
  <si>
    <t>РАСЧЕТЫ С РЕСУРСО-СНАБЖАЮЩИМИ ОРГАНИЗАЦИЯМИ</t>
  </si>
  <si>
    <t>Электроснабжение</t>
  </si>
  <si>
    <t xml:space="preserve">Водоснабжение </t>
  </si>
  <si>
    <t xml:space="preserve">Водоотведение </t>
  </si>
  <si>
    <t xml:space="preserve">Горячее водоснабжение (компонент тепло) </t>
  </si>
  <si>
    <t xml:space="preserve">Отопление </t>
  </si>
  <si>
    <t>коммунальная услуга</t>
  </si>
  <si>
    <t>поставщик</t>
  </si>
  <si>
    <t>ПАО Кубаньэнергосбыт</t>
  </si>
  <si>
    <t>МУП Водоканал г. Сочи</t>
  </si>
  <si>
    <t>МУП Сочитеплоэнерго г. Сочи</t>
  </si>
  <si>
    <t>ОТЧЕТ ЗА 2020 ГОД</t>
  </si>
  <si>
    <t>ремонт труб в тепловом пункте</t>
  </si>
  <si>
    <t>ИП Бражник Н.И.</t>
  </si>
  <si>
    <t>ООО СочиВодоканал</t>
  </si>
  <si>
    <t>Крайжилкомресурс</t>
  </si>
  <si>
    <t xml:space="preserve">аварийно-диспетчерское обслуживание                                                                               </t>
  </si>
  <si>
    <t>содержание клумб и зеленых насаждений</t>
  </si>
  <si>
    <t>вид обслуживания</t>
  </si>
  <si>
    <t>ед.изм.</t>
  </si>
  <si>
    <t>цена за ед., руб.</t>
  </si>
  <si>
    <t>объем</t>
  </si>
  <si>
    <t>кол-во в год</t>
  </si>
  <si>
    <t>периодичность</t>
  </si>
  <si>
    <t>сод.</t>
  </si>
  <si>
    <t>шт</t>
  </si>
  <si>
    <t>ежедневно</t>
  </si>
  <si>
    <t>1 раз в год</t>
  </si>
  <si>
    <t>кв.м.</t>
  </si>
  <si>
    <t>1 раз в месяц</t>
  </si>
  <si>
    <t>2 раза в год</t>
  </si>
  <si>
    <t>6 раз в месяц</t>
  </si>
  <si>
    <t>3 раза в 2 недели</t>
  </si>
  <si>
    <t>1 раз в неделю</t>
  </si>
  <si>
    <t>6 раз в неделю</t>
  </si>
  <si>
    <t>2 раза в неделю</t>
  </si>
  <si>
    <t>66 раз в год</t>
  </si>
  <si>
    <t>тек.р.</t>
  </si>
  <si>
    <t>техническое обслуживание домофона (в т.ч. магнитные ключи - 6000 р.)</t>
  </si>
  <si>
    <t>содержание контейнерной площадки, ремонт контейнеров (в т.ч. покупка нового контейнера - 22800 р., паспорт отходов - 10250 р.)</t>
  </si>
  <si>
    <t>ремонт инженерного оборудования (насосов водоснабжения)</t>
  </si>
  <si>
    <t>ремонт общедомового имущества (покраска забора, локальная покраска холлов жилых этажей, покраска холла 1 этажа, локальный ремонт фасада, шахты коммуникаций)</t>
  </si>
  <si>
    <t xml:space="preserve">ОТЧЕТ ЗА 2020 ГОД </t>
  </si>
  <si>
    <t>ПО РАСХОДАМ НА СОДЕРЖАНИЕ, РЕМОНТ И УПРАВЛЕНИЕ</t>
  </si>
  <si>
    <t>вывоз ТБО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</si>
</sst>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#,##0.0000_р_."/>
    <numFmt numFmtId="168" formatCode="#,##0.000"/>
  </numFmts>
  <fonts count="4" x14ac:knownFonts="1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wrapText="1"/>
    </xf>
    <xf numFmtId="165" fontId="0" fillId="0" borderId="0" xfId="0" applyNumberFormat="1"/>
    <xf numFmtId="0" fontId="0" fillId="0" borderId="1" xfId="0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left" wrapText="1"/>
    </xf>
    <xf numFmtId="164" fontId="1" fillId="0" borderId="28" xfId="0" applyNumberFormat="1" applyFont="1" applyFill="1" applyBorder="1" applyAlignment="1">
      <alignment horizontal="left" wrapText="1"/>
    </xf>
    <xf numFmtId="164" fontId="1" fillId="0" borderId="29" xfId="0" applyNumberFormat="1" applyFont="1" applyFill="1" applyBorder="1" applyAlignment="1">
      <alignment horizontal="left" wrapText="1"/>
    </xf>
    <xf numFmtId="164" fontId="1" fillId="0" borderId="30" xfId="0" applyNumberFormat="1" applyFont="1" applyFill="1" applyBorder="1" applyAlignment="1">
      <alignment wrapText="1"/>
    </xf>
    <xf numFmtId="0" fontId="0" fillId="0" borderId="17" xfId="0" applyBorder="1"/>
    <xf numFmtId="165" fontId="0" fillId="0" borderId="31" xfId="0" applyNumberFormat="1" applyBorder="1"/>
    <xf numFmtId="165" fontId="0" fillId="0" borderId="32" xfId="0" applyNumberFormat="1" applyBorder="1"/>
    <xf numFmtId="0" fontId="0" fillId="0" borderId="10" xfId="0" applyBorder="1"/>
    <xf numFmtId="165" fontId="0" fillId="0" borderId="1" xfId="0" applyNumberFormat="1" applyBorder="1"/>
    <xf numFmtId="165" fontId="0" fillId="0" borderId="11" xfId="0" applyNumberFormat="1" applyBorder="1"/>
    <xf numFmtId="165" fontId="0" fillId="0" borderId="33" xfId="0" applyNumberFormat="1" applyBorder="1"/>
    <xf numFmtId="165" fontId="0" fillId="0" borderId="34" xfId="0" applyNumberFormat="1" applyBorder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18" xfId="0" applyBorder="1"/>
    <xf numFmtId="0" fontId="0" fillId="0" borderId="12" xfId="0" applyBorder="1"/>
    <xf numFmtId="165" fontId="0" fillId="0" borderId="7" xfId="0" applyNumberFormat="1" applyBorder="1"/>
    <xf numFmtId="165" fontId="0" fillId="0" borderId="13" xfId="0" applyNumberFormat="1" applyBorder="1"/>
    <xf numFmtId="0" fontId="0" fillId="0" borderId="2" xfId="0" applyBorder="1"/>
    <xf numFmtId="165" fontId="0" fillId="0" borderId="3" xfId="0" applyNumberFormat="1" applyBorder="1"/>
    <xf numFmtId="165" fontId="0" fillId="0" borderId="4" xfId="0" applyNumberFormat="1" applyBorder="1"/>
    <xf numFmtId="0" fontId="0" fillId="0" borderId="8" xfId="0" applyBorder="1"/>
    <xf numFmtId="165" fontId="0" fillId="0" borderId="5" xfId="0" applyNumberFormat="1" applyBorder="1"/>
    <xf numFmtId="165" fontId="0" fillId="0" borderId="9" xfId="0" applyNumberFormat="1" applyBorder="1"/>
    <xf numFmtId="0" fontId="0" fillId="0" borderId="37" xfId="0" applyBorder="1"/>
    <xf numFmtId="165" fontId="0" fillId="0" borderId="16" xfId="0" applyNumberFormat="1" applyBorder="1"/>
    <xf numFmtId="165" fontId="0" fillId="0" borderId="38" xfId="0" applyNumberFormat="1" applyBorder="1"/>
    <xf numFmtId="0" fontId="0" fillId="0" borderId="20" xfId="0" applyBorder="1" applyAlignment="1">
      <alignment wrapText="1"/>
    </xf>
    <xf numFmtId="165" fontId="0" fillId="0" borderId="39" xfId="0" applyNumberFormat="1" applyBorder="1"/>
    <xf numFmtId="165" fontId="0" fillId="0" borderId="40" xfId="0" applyNumberFormat="1" applyBorder="1"/>
    <xf numFmtId="0" fontId="0" fillId="0" borderId="2" xfId="0" applyBorder="1" applyAlignment="1">
      <alignment wrapText="1"/>
    </xf>
    <xf numFmtId="0" fontId="0" fillId="0" borderId="31" xfId="0" applyBorder="1"/>
    <xf numFmtId="0" fontId="0" fillId="0" borderId="33" xfId="0" applyBorder="1"/>
    <xf numFmtId="0" fontId="0" fillId="0" borderId="20" xfId="0" applyBorder="1"/>
    <xf numFmtId="0" fontId="0" fillId="0" borderId="39" xfId="0" applyBorder="1"/>
    <xf numFmtId="0" fontId="0" fillId="0" borderId="7" xfId="0" applyBorder="1"/>
    <xf numFmtId="166" fontId="1" fillId="0" borderId="4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1" fillId="0" borderId="14" xfId="0" applyNumberFormat="1" applyFont="1" applyBorder="1"/>
    <xf numFmtId="0" fontId="1" fillId="0" borderId="5" xfId="0" applyFont="1" applyBorder="1"/>
    <xf numFmtId="166" fontId="1" fillId="0" borderId="6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166" fontId="2" fillId="0" borderId="41" xfId="0" applyNumberFormat="1" applyFont="1" applyBorder="1"/>
    <xf numFmtId="0" fontId="2" fillId="0" borderId="3" xfId="0" applyFont="1" applyBorder="1"/>
    <xf numFmtId="167" fontId="2" fillId="0" borderId="3" xfId="0" applyNumberFormat="1" applyFont="1" applyBorder="1"/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2" fillId="0" borderId="4" xfId="0" applyFont="1" applyBorder="1"/>
    <xf numFmtId="168" fontId="1" fillId="0" borderId="5" xfId="0" applyNumberFormat="1" applyFont="1" applyBorder="1"/>
    <xf numFmtId="168" fontId="1" fillId="0" borderId="1" xfId="0" applyNumberFormat="1" applyFont="1" applyBorder="1"/>
    <xf numFmtId="164" fontId="2" fillId="0" borderId="27" xfId="0" applyNumberFormat="1" applyFont="1" applyFill="1" applyBorder="1" applyAlignment="1">
      <alignment horizontal="left" wrapText="1"/>
    </xf>
    <xf numFmtId="164" fontId="2" fillId="0" borderId="28" xfId="0" applyNumberFormat="1" applyFont="1" applyFill="1" applyBorder="1" applyAlignment="1">
      <alignment horizontal="left" wrapText="1"/>
    </xf>
    <xf numFmtId="164" fontId="2" fillId="0" borderId="29" xfId="0" applyNumberFormat="1" applyFont="1" applyFill="1" applyBorder="1" applyAlignment="1">
      <alignment horizontal="left" wrapText="1"/>
    </xf>
    <xf numFmtId="164" fontId="2" fillId="0" borderId="30" xfId="0" applyNumberFormat="1" applyFont="1" applyFill="1" applyBorder="1" applyAlignment="1">
      <alignment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left" wrapText="1"/>
    </xf>
    <xf numFmtId="165" fontId="2" fillId="0" borderId="23" xfId="0" applyNumberFormat="1" applyFont="1" applyFill="1" applyBorder="1" applyAlignment="1">
      <alignment horizontal="left" wrapText="1"/>
    </xf>
    <xf numFmtId="165" fontId="2" fillId="0" borderId="24" xfId="0" applyNumberFormat="1" applyFont="1" applyFill="1" applyBorder="1" applyAlignment="1">
      <alignment horizontal="left" wrapText="1"/>
    </xf>
    <xf numFmtId="43" fontId="2" fillId="0" borderId="25" xfId="0" applyNumberFormat="1" applyFont="1" applyFill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activeCell="B2" sqref="B2"/>
    </sheetView>
  </sheetViews>
  <sheetFormatPr defaultRowHeight="12.75" x14ac:dyDescent="0.2"/>
  <cols>
    <col min="1" max="1" width="60.7109375" style="1" customWidth="1"/>
    <col min="2" max="3" width="12.7109375" style="7" customWidth="1"/>
    <col min="4" max="4" width="12.7109375" style="1" customWidth="1"/>
    <col min="5" max="6" width="7.7109375" style="4" customWidth="1"/>
    <col min="7" max="7" width="11.7109375" style="4" customWidth="1"/>
    <col min="8" max="8" width="8.7109375" style="4" customWidth="1"/>
    <col min="9" max="9" width="7.7109375" style="4" customWidth="1"/>
    <col min="10" max="10" width="14.7109375" style="4" customWidth="1"/>
    <col min="11" max="16384" width="9.140625" style="4"/>
  </cols>
  <sheetData>
    <row r="1" spans="1:10" x14ac:dyDescent="0.2">
      <c r="A1" s="1" t="s">
        <v>127</v>
      </c>
    </row>
    <row r="2" spans="1:10" x14ac:dyDescent="0.2">
      <c r="A2" s="1" t="s">
        <v>128</v>
      </c>
    </row>
    <row r="3" spans="1:10" ht="13.5" thickBot="1" x14ac:dyDescent="0.25">
      <c r="A3" s="1" t="s">
        <v>36</v>
      </c>
      <c r="B3" s="78"/>
      <c r="C3" s="78"/>
      <c r="D3" s="78"/>
    </row>
    <row r="4" spans="1:10" s="5" customFormat="1" ht="37.5" customHeight="1" thickBot="1" x14ac:dyDescent="0.25">
      <c r="A4" s="86" t="s">
        <v>8</v>
      </c>
      <c r="B4" s="70" t="s">
        <v>60</v>
      </c>
      <c r="C4" s="8" t="s">
        <v>56</v>
      </c>
      <c r="D4" s="71" t="s">
        <v>61</v>
      </c>
      <c r="E4" s="48" t="s">
        <v>103</v>
      </c>
      <c r="F4" s="49" t="s">
        <v>104</v>
      </c>
      <c r="G4" s="50" t="s">
        <v>105</v>
      </c>
      <c r="H4" s="49" t="s">
        <v>106</v>
      </c>
      <c r="I4" s="49" t="s">
        <v>107</v>
      </c>
      <c r="J4" s="51" t="s">
        <v>108</v>
      </c>
    </row>
    <row r="5" spans="1:10" ht="15" customHeight="1" x14ac:dyDescent="0.2">
      <c r="A5" s="87" t="s">
        <v>15</v>
      </c>
      <c r="B5" s="66">
        <v>335238</v>
      </c>
      <c r="C5" s="9">
        <f>B5/12</f>
        <v>27936.5</v>
      </c>
      <c r="D5" s="72">
        <f>C5/11891</f>
        <v>2.3493818854595911</v>
      </c>
      <c r="E5" s="52" t="s">
        <v>109</v>
      </c>
      <c r="F5" s="53" t="s">
        <v>110</v>
      </c>
      <c r="G5" s="64">
        <f>B5/I5/H5</f>
        <v>306.15342465753423</v>
      </c>
      <c r="H5" s="53">
        <v>3</v>
      </c>
      <c r="I5" s="53">
        <v>365</v>
      </c>
      <c r="J5" s="60" t="s">
        <v>111</v>
      </c>
    </row>
    <row r="6" spans="1:10" ht="15" customHeight="1" x14ac:dyDescent="0.2">
      <c r="A6" s="88" t="s">
        <v>14</v>
      </c>
      <c r="B6" s="67">
        <v>29013</v>
      </c>
      <c r="C6" s="10">
        <f>B6/12</f>
        <v>2417.75</v>
      </c>
      <c r="D6" s="73">
        <f>C6/11891</f>
        <v>0.20332604490791356</v>
      </c>
      <c r="E6" s="54" t="s">
        <v>109</v>
      </c>
      <c r="F6" s="55" t="s">
        <v>110</v>
      </c>
      <c r="G6" s="65">
        <f>B6/I6/H6</f>
        <v>9671</v>
      </c>
      <c r="H6" s="55">
        <v>3</v>
      </c>
      <c r="I6" s="55">
        <v>1</v>
      </c>
      <c r="J6" s="61" t="s">
        <v>112</v>
      </c>
    </row>
    <row r="7" spans="1:10" ht="15" customHeight="1" x14ac:dyDescent="0.2">
      <c r="A7" s="88" t="s">
        <v>16</v>
      </c>
      <c r="B7" s="67">
        <v>780</v>
      </c>
      <c r="C7" s="10">
        <f t="shared" ref="C7:C51" si="0">B7/12</f>
        <v>65</v>
      </c>
      <c r="D7" s="73">
        <f t="shared" ref="D7:D50" si="1">C7/11891</f>
        <v>5.4663190648389535E-3</v>
      </c>
      <c r="E7" s="54" t="s">
        <v>109</v>
      </c>
      <c r="F7" s="55" t="s">
        <v>110</v>
      </c>
      <c r="G7" s="65">
        <f t="shared" ref="G7:G51" si="2">B7/I7/H7</f>
        <v>260</v>
      </c>
      <c r="H7" s="55">
        <v>3</v>
      </c>
      <c r="I7" s="55">
        <v>1</v>
      </c>
      <c r="J7" s="61" t="s">
        <v>112</v>
      </c>
    </row>
    <row r="8" spans="1:10" ht="15" customHeight="1" x14ac:dyDescent="0.2">
      <c r="A8" s="88" t="s">
        <v>22</v>
      </c>
      <c r="B8" s="67">
        <v>97728</v>
      </c>
      <c r="C8" s="10">
        <f t="shared" si="0"/>
        <v>8144</v>
      </c>
      <c r="D8" s="73">
        <f t="shared" si="1"/>
        <v>0.68488773021612981</v>
      </c>
      <c r="E8" s="54" t="s">
        <v>109</v>
      </c>
      <c r="F8" s="55" t="s">
        <v>110</v>
      </c>
      <c r="G8" s="65">
        <f t="shared" si="2"/>
        <v>8144</v>
      </c>
      <c r="H8" s="55">
        <v>1</v>
      </c>
      <c r="I8" s="55">
        <v>12</v>
      </c>
      <c r="J8" s="61" t="s">
        <v>114</v>
      </c>
    </row>
    <row r="9" spans="1:10" ht="15" customHeight="1" x14ac:dyDescent="0.2">
      <c r="A9" s="88" t="s">
        <v>53</v>
      </c>
      <c r="B9" s="67">
        <v>35630</v>
      </c>
      <c r="C9" s="10">
        <f t="shared" si="0"/>
        <v>2969.1666666666665</v>
      </c>
      <c r="D9" s="73">
        <f t="shared" si="1"/>
        <v>0.24969865164129731</v>
      </c>
      <c r="E9" s="54" t="s">
        <v>109</v>
      </c>
      <c r="F9" s="56" t="s">
        <v>110</v>
      </c>
      <c r="G9" s="65">
        <f t="shared" si="2"/>
        <v>17815</v>
      </c>
      <c r="H9" s="56">
        <v>1</v>
      </c>
      <c r="I9" s="55">
        <v>2</v>
      </c>
      <c r="J9" s="61" t="s">
        <v>115</v>
      </c>
    </row>
    <row r="10" spans="1:10" ht="15" customHeight="1" x14ac:dyDescent="0.2">
      <c r="A10" s="88" t="s">
        <v>23</v>
      </c>
      <c r="B10" s="67">
        <v>101439</v>
      </c>
      <c r="C10" s="10">
        <f t="shared" si="0"/>
        <v>8453.25</v>
      </c>
      <c r="D10" s="73">
        <f t="shared" si="1"/>
        <v>0.71089479438230596</v>
      </c>
      <c r="E10" s="54" t="s">
        <v>109</v>
      </c>
      <c r="F10" s="55" t="s">
        <v>110</v>
      </c>
      <c r="G10" s="65">
        <f t="shared" si="2"/>
        <v>8453.25</v>
      </c>
      <c r="H10" s="55">
        <v>1</v>
      </c>
      <c r="I10" s="55">
        <v>12</v>
      </c>
      <c r="J10" s="61" t="s">
        <v>114</v>
      </c>
    </row>
    <row r="11" spans="1:10" ht="15" customHeight="1" x14ac:dyDescent="0.2">
      <c r="A11" s="88" t="s">
        <v>54</v>
      </c>
      <c r="B11" s="67">
        <v>61080</v>
      </c>
      <c r="C11" s="10">
        <f t="shared" si="0"/>
        <v>5090</v>
      </c>
      <c r="D11" s="73">
        <f t="shared" si="1"/>
        <v>0.42805483138508116</v>
      </c>
      <c r="E11" s="54" t="s">
        <v>109</v>
      </c>
      <c r="F11" s="55" t="s">
        <v>110</v>
      </c>
      <c r="G11" s="65">
        <f t="shared" si="2"/>
        <v>5090</v>
      </c>
      <c r="H11" s="55">
        <v>1</v>
      </c>
      <c r="I11" s="55">
        <v>12</v>
      </c>
      <c r="J11" s="61" t="s">
        <v>114</v>
      </c>
    </row>
    <row r="12" spans="1:10" ht="15" customHeight="1" x14ac:dyDescent="0.2">
      <c r="A12" s="88" t="s">
        <v>9</v>
      </c>
      <c r="B12" s="67">
        <v>66552</v>
      </c>
      <c r="C12" s="10">
        <f t="shared" si="0"/>
        <v>5546</v>
      </c>
      <c r="D12" s="73">
        <f t="shared" si="1"/>
        <v>0.466403162055336</v>
      </c>
      <c r="E12" s="54" t="s">
        <v>109</v>
      </c>
      <c r="F12" s="55" t="s">
        <v>113</v>
      </c>
      <c r="G12" s="65">
        <f t="shared" si="2"/>
        <v>5.5968379446640313</v>
      </c>
      <c r="H12" s="55">
        <v>11891</v>
      </c>
      <c r="I12" s="55">
        <v>1</v>
      </c>
      <c r="J12" s="61" t="s">
        <v>112</v>
      </c>
    </row>
    <row r="13" spans="1:10" ht="15" customHeight="1" x14ac:dyDescent="0.2">
      <c r="A13" s="88" t="s">
        <v>0</v>
      </c>
      <c r="B13" s="67">
        <v>28742</v>
      </c>
      <c r="C13" s="10">
        <f t="shared" si="0"/>
        <v>2395.1666666666665</v>
      </c>
      <c r="D13" s="73">
        <f t="shared" si="1"/>
        <v>0.20142684943795025</v>
      </c>
      <c r="E13" s="54" t="s">
        <v>109</v>
      </c>
      <c r="F13" s="55" t="s">
        <v>110</v>
      </c>
      <c r="G13" s="65">
        <f t="shared" si="2"/>
        <v>2395.1666666666665</v>
      </c>
      <c r="H13" s="55">
        <v>1</v>
      </c>
      <c r="I13" s="55">
        <v>12</v>
      </c>
      <c r="J13" s="61" t="s">
        <v>114</v>
      </c>
    </row>
    <row r="14" spans="1:10" ht="15" customHeight="1" x14ac:dyDescent="0.2">
      <c r="A14" s="88" t="s">
        <v>11</v>
      </c>
      <c r="B14" s="67">
        <v>47133</v>
      </c>
      <c r="C14" s="10">
        <f t="shared" si="0"/>
        <v>3927.75</v>
      </c>
      <c r="D14" s="73">
        <f t="shared" si="1"/>
        <v>0.33031284164494157</v>
      </c>
      <c r="E14" s="54" t="s">
        <v>109</v>
      </c>
      <c r="F14" s="55" t="s">
        <v>110</v>
      </c>
      <c r="G14" s="65">
        <f t="shared" si="2"/>
        <v>47133</v>
      </c>
      <c r="H14" s="55">
        <v>1</v>
      </c>
      <c r="I14" s="55">
        <v>1</v>
      </c>
      <c r="J14" s="61" t="s">
        <v>112</v>
      </c>
    </row>
    <row r="15" spans="1:10" ht="15" customHeight="1" x14ac:dyDescent="0.2">
      <c r="A15" s="88" t="s">
        <v>2</v>
      </c>
      <c r="B15" s="67">
        <v>16492</v>
      </c>
      <c r="C15" s="10">
        <f t="shared" si="0"/>
        <v>1374.3333333333333</v>
      </c>
      <c r="D15" s="73">
        <f t="shared" si="1"/>
        <v>0.11557760771451797</v>
      </c>
      <c r="E15" s="54" t="s">
        <v>109</v>
      </c>
      <c r="F15" s="55" t="s">
        <v>110</v>
      </c>
      <c r="G15" s="65">
        <f t="shared" si="2"/>
        <v>1374.3333333333333</v>
      </c>
      <c r="H15" s="55">
        <v>1</v>
      </c>
      <c r="I15" s="55">
        <v>12</v>
      </c>
      <c r="J15" s="61" t="s">
        <v>114</v>
      </c>
    </row>
    <row r="16" spans="1:10" ht="15" customHeight="1" x14ac:dyDescent="0.2">
      <c r="A16" s="88" t="s">
        <v>17</v>
      </c>
      <c r="B16" s="67">
        <v>20360</v>
      </c>
      <c r="C16" s="10">
        <f t="shared" si="0"/>
        <v>1696.6666666666667</v>
      </c>
      <c r="D16" s="73">
        <f t="shared" si="1"/>
        <v>0.14268494379502705</v>
      </c>
      <c r="E16" s="54" t="s">
        <v>109</v>
      </c>
      <c r="F16" s="55" t="s">
        <v>110</v>
      </c>
      <c r="G16" s="65">
        <f t="shared" si="2"/>
        <v>20360</v>
      </c>
      <c r="H16" s="55">
        <v>1</v>
      </c>
      <c r="I16" s="55">
        <v>1</v>
      </c>
      <c r="J16" s="61" t="s">
        <v>112</v>
      </c>
    </row>
    <row r="17" spans="1:10" ht="15" customHeight="1" x14ac:dyDescent="0.2">
      <c r="A17" s="88" t="s">
        <v>12</v>
      </c>
      <c r="B17" s="67">
        <v>52282</v>
      </c>
      <c r="C17" s="10">
        <f t="shared" si="0"/>
        <v>4356.833333333333</v>
      </c>
      <c r="D17" s="73">
        <f t="shared" si="1"/>
        <v>0.36639755557424381</v>
      </c>
      <c r="E17" s="54" t="s">
        <v>109</v>
      </c>
      <c r="F17" s="55" t="s">
        <v>110</v>
      </c>
      <c r="G17" s="65">
        <f t="shared" si="2"/>
        <v>26141</v>
      </c>
      <c r="H17" s="55">
        <v>1</v>
      </c>
      <c r="I17" s="55">
        <v>2</v>
      </c>
      <c r="J17" s="61" t="s">
        <v>115</v>
      </c>
    </row>
    <row r="18" spans="1:10" ht="30" customHeight="1" x14ac:dyDescent="0.2">
      <c r="A18" s="88" t="s">
        <v>19</v>
      </c>
      <c r="B18" s="67">
        <v>125389</v>
      </c>
      <c r="C18" s="10">
        <f t="shared" si="0"/>
        <v>10449.083333333334</v>
      </c>
      <c r="D18" s="73">
        <f t="shared" si="1"/>
        <v>0.87873882207832255</v>
      </c>
      <c r="E18" s="54" t="s">
        <v>109</v>
      </c>
      <c r="F18" s="55" t="s">
        <v>113</v>
      </c>
      <c r="G18" s="65">
        <f t="shared" si="2"/>
        <v>0.14645647034638709</v>
      </c>
      <c r="H18" s="55">
        <v>11891</v>
      </c>
      <c r="I18" s="55">
        <v>72</v>
      </c>
      <c r="J18" s="61" t="s">
        <v>116</v>
      </c>
    </row>
    <row r="19" spans="1:10" ht="30" customHeight="1" x14ac:dyDescent="0.2">
      <c r="A19" s="88" t="s">
        <v>10</v>
      </c>
      <c r="B19" s="67">
        <v>114323</v>
      </c>
      <c r="C19" s="10">
        <f t="shared" si="0"/>
        <v>9526.9166666666661</v>
      </c>
      <c r="D19" s="73">
        <f t="shared" si="1"/>
        <v>0.80118717237126114</v>
      </c>
      <c r="E19" s="54" t="s">
        <v>109</v>
      </c>
      <c r="F19" s="55" t="s">
        <v>113</v>
      </c>
      <c r="G19" s="65">
        <f t="shared" si="2"/>
        <v>0.13353119539521019</v>
      </c>
      <c r="H19" s="55">
        <v>11891</v>
      </c>
      <c r="I19" s="55">
        <v>72</v>
      </c>
      <c r="J19" s="61" t="s">
        <v>116</v>
      </c>
    </row>
    <row r="20" spans="1:10" ht="15" customHeight="1" x14ac:dyDescent="0.2">
      <c r="A20" s="88" t="s">
        <v>18</v>
      </c>
      <c r="B20" s="67">
        <v>167109</v>
      </c>
      <c r="C20" s="10">
        <f t="shared" si="0"/>
        <v>13925.75</v>
      </c>
      <c r="D20" s="73">
        <f t="shared" si="1"/>
        <v>1.1711168110335548</v>
      </c>
      <c r="E20" s="54" t="s">
        <v>109</v>
      </c>
      <c r="F20" s="55" t="s">
        <v>113</v>
      </c>
      <c r="G20" s="65">
        <f t="shared" si="2"/>
        <v>1.1711168110335548</v>
      </c>
      <c r="H20" s="55">
        <v>11891</v>
      </c>
      <c r="I20" s="55">
        <v>12</v>
      </c>
      <c r="J20" s="61" t="s">
        <v>114</v>
      </c>
    </row>
    <row r="21" spans="1:10" ht="15" customHeight="1" x14ac:dyDescent="0.2">
      <c r="A21" s="88" t="s">
        <v>7</v>
      </c>
      <c r="B21" s="67">
        <v>31647</v>
      </c>
      <c r="C21" s="10">
        <f t="shared" si="0"/>
        <v>2637.25</v>
      </c>
      <c r="D21" s="73">
        <f t="shared" si="1"/>
        <v>0.22178538390379279</v>
      </c>
      <c r="E21" s="54" t="s">
        <v>109</v>
      </c>
      <c r="F21" s="55" t="s">
        <v>110</v>
      </c>
      <c r="G21" s="65">
        <f t="shared" si="2"/>
        <v>9.3519503546099294</v>
      </c>
      <c r="H21" s="55">
        <v>282</v>
      </c>
      <c r="I21" s="55">
        <v>12</v>
      </c>
      <c r="J21" s="61" t="s">
        <v>114</v>
      </c>
    </row>
    <row r="22" spans="1:10" ht="15" customHeight="1" x14ac:dyDescent="0.2">
      <c r="A22" s="88" t="s">
        <v>123</v>
      </c>
      <c r="B22" s="67">
        <v>61080</v>
      </c>
      <c r="C22" s="10">
        <f t="shared" si="0"/>
        <v>5090</v>
      </c>
      <c r="D22" s="73">
        <f t="shared" si="1"/>
        <v>0.42805483138508116</v>
      </c>
      <c r="E22" s="54" t="s">
        <v>109</v>
      </c>
      <c r="F22" s="55" t="s">
        <v>110</v>
      </c>
      <c r="G22" s="65">
        <f t="shared" si="2"/>
        <v>5090</v>
      </c>
      <c r="H22" s="55">
        <v>1</v>
      </c>
      <c r="I22" s="55">
        <v>12</v>
      </c>
      <c r="J22" s="61" t="s">
        <v>114</v>
      </c>
    </row>
    <row r="23" spans="1:10" ht="15" customHeight="1" x14ac:dyDescent="0.2">
      <c r="A23" s="88" t="s">
        <v>1</v>
      </c>
      <c r="B23" s="67">
        <v>7635</v>
      </c>
      <c r="C23" s="10">
        <f t="shared" si="0"/>
        <v>636.25</v>
      </c>
      <c r="D23" s="73">
        <f t="shared" si="1"/>
        <v>5.3506853923135145E-2</v>
      </c>
      <c r="E23" s="54" t="s">
        <v>109</v>
      </c>
      <c r="F23" s="55" t="s">
        <v>110</v>
      </c>
      <c r="G23" s="65">
        <f t="shared" si="2"/>
        <v>7635</v>
      </c>
      <c r="H23" s="55">
        <v>1</v>
      </c>
      <c r="I23" s="55">
        <v>1</v>
      </c>
      <c r="J23" s="61" t="s">
        <v>112</v>
      </c>
    </row>
    <row r="24" spans="1:10" ht="15" customHeight="1" x14ac:dyDescent="0.2">
      <c r="A24" s="88" t="s">
        <v>3</v>
      </c>
      <c r="B24" s="67">
        <v>12216</v>
      </c>
      <c r="C24" s="10">
        <f t="shared" si="0"/>
        <v>1018</v>
      </c>
      <c r="D24" s="73">
        <f t="shared" si="1"/>
        <v>8.5610966277016226E-2</v>
      </c>
      <c r="E24" s="54" t="s">
        <v>109</v>
      </c>
      <c r="F24" s="55" t="s">
        <v>110</v>
      </c>
      <c r="G24" s="65">
        <f t="shared" si="2"/>
        <v>1018</v>
      </c>
      <c r="H24" s="55">
        <v>1</v>
      </c>
      <c r="I24" s="55">
        <v>12</v>
      </c>
      <c r="J24" s="61" t="s">
        <v>114</v>
      </c>
    </row>
    <row r="25" spans="1:10" ht="15" customHeight="1" x14ac:dyDescent="0.2">
      <c r="A25" s="88" t="s">
        <v>101</v>
      </c>
      <c r="B25" s="67">
        <v>203349</v>
      </c>
      <c r="C25" s="10">
        <f t="shared" si="0"/>
        <v>16945.75</v>
      </c>
      <c r="D25" s="73">
        <f t="shared" si="1"/>
        <v>1.4250904045076107</v>
      </c>
      <c r="E25" s="54" t="s">
        <v>109</v>
      </c>
      <c r="F25" s="55" t="s">
        <v>113</v>
      </c>
      <c r="G25" s="65">
        <f t="shared" si="2"/>
        <v>4.6852287271483092E-2</v>
      </c>
      <c r="H25" s="55">
        <v>11891</v>
      </c>
      <c r="I25" s="55">
        <v>365</v>
      </c>
      <c r="J25" s="61" t="s">
        <v>111</v>
      </c>
    </row>
    <row r="26" spans="1:10" ht="15" customHeight="1" x14ac:dyDescent="0.2">
      <c r="A26" s="88" t="s">
        <v>13</v>
      </c>
      <c r="B26" s="67">
        <v>1429272</v>
      </c>
      <c r="C26" s="10">
        <f t="shared" si="0"/>
        <v>119106</v>
      </c>
      <c r="D26" s="73">
        <f t="shared" si="1"/>
        <v>10.0164830544109</v>
      </c>
      <c r="E26" s="54" t="s">
        <v>109</v>
      </c>
      <c r="F26" s="55" t="s">
        <v>113</v>
      </c>
      <c r="G26" s="65">
        <f t="shared" si="2"/>
        <v>0.32930903192583777</v>
      </c>
      <c r="H26" s="55">
        <v>11891</v>
      </c>
      <c r="I26" s="55">
        <v>365</v>
      </c>
      <c r="J26" s="61" t="s">
        <v>111</v>
      </c>
    </row>
    <row r="27" spans="1:10" ht="15" customHeight="1" x14ac:dyDescent="0.2">
      <c r="A27" s="89" t="s">
        <v>27</v>
      </c>
      <c r="B27" s="67">
        <v>53229</v>
      </c>
      <c r="C27" s="10">
        <f t="shared" si="0"/>
        <v>4435.75</v>
      </c>
      <c r="D27" s="73">
        <f t="shared" si="1"/>
        <v>0.37303422756706756</v>
      </c>
      <c r="E27" s="54" t="s">
        <v>109</v>
      </c>
      <c r="F27" s="55" t="s">
        <v>113</v>
      </c>
      <c r="G27" s="65">
        <f t="shared" si="2"/>
        <v>2.7515637115533726</v>
      </c>
      <c r="H27" s="55">
        <v>53</v>
      </c>
      <c r="I27" s="55">
        <v>365</v>
      </c>
      <c r="J27" s="62" t="s">
        <v>111</v>
      </c>
    </row>
    <row r="28" spans="1:10" ht="15" customHeight="1" x14ac:dyDescent="0.2">
      <c r="A28" s="89" t="s">
        <v>28</v>
      </c>
      <c r="B28" s="67">
        <v>263014</v>
      </c>
      <c r="C28" s="10">
        <f t="shared" si="0"/>
        <v>21917.833333333332</v>
      </c>
      <c r="D28" s="73">
        <f t="shared" si="1"/>
        <v>1.8432287724609648</v>
      </c>
      <c r="E28" s="54" t="s">
        <v>109</v>
      </c>
      <c r="F28" s="55" t="s">
        <v>113</v>
      </c>
      <c r="G28" s="65">
        <f t="shared" si="2"/>
        <v>2.9449557720300077</v>
      </c>
      <c r="H28" s="55">
        <v>1145</v>
      </c>
      <c r="I28" s="55">
        <v>78</v>
      </c>
      <c r="J28" s="62" t="s">
        <v>117</v>
      </c>
    </row>
    <row r="29" spans="1:10" ht="15" customHeight="1" x14ac:dyDescent="0.2">
      <c r="A29" s="89" t="s">
        <v>29</v>
      </c>
      <c r="B29" s="67">
        <v>122114</v>
      </c>
      <c r="C29" s="10">
        <f t="shared" si="0"/>
        <v>10176.166666666666</v>
      </c>
      <c r="D29" s="73">
        <f t="shared" si="1"/>
        <v>0.8557872901073641</v>
      </c>
      <c r="E29" s="54" t="s">
        <v>109</v>
      </c>
      <c r="F29" s="55" t="s">
        <v>113</v>
      </c>
      <c r="G29" s="65">
        <f t="shared" si="2"/>
        <v>3.0107001972386587</v>
      </c>
      <c r="H29" s="55">
        <v>780</v>
      </c>
      <c r="I29" s="55">
        <v>52</v>
      </c>
      <c r="J29" s="62" t="s">
        <v>118</v>
      </c>
    </row>
    <row r="30" spans="1:10" ht="15" customHeight="1" x14ac:dyDescent="0.2">
      <c r="A30" s="89" t="s">
        <v>30</v>
      </c>
      <c r="B30" s="67">
        <v>15656</v>
      </c>
      <c r="C30" s="10">
        <f t="shared" si="0"/>
        <v>1304.6666666666667</v>
      </c>
      <c r="D30" s="73">
        <f t="shared" si="1"/>
        <v>0.10971883497322905</v>
      </c>
      <c r="E30" s="54" t="s">
        <v>109</v>
      </c>
      <c r="F30" s="55" t="s">
        <v>110</v>
      </c>
      <c r="G30" s="65">
        <f t="shared" si="2"/>
        <v>14.297716894977169</v>
      </c>
      <c r="H30" s="55">
        <v>3</v>
      </c>
      <c r="I30" s="55">
        <v>365</v>
      </c>
      <c r="J30" s="62" t="s">
        <v>111</v>
      </c>
    </row>
    <row r="31" spans="1:10" ht="15" customHeight="1" x14ac:dyDescent="0.2">
      <c r="A31" s="89" t="s">
        <v>57</v>
      </c>
      <c r="B31" s="67">
        <v>28180</v>
      </c>
      <c r="C31" s="10">
        <f t="shared" si="0"/>
        <v>2348.3333333333335</v>
      </c>
      <c r="D31" s="73">
        <f t="shared" si="1"/>
        <v>0.19748829647072016</v>
      </c>
      <c r="E31" s="54" t="s">
        <v>109</v>
      </c>
      <c r="F31" s="55" t="s">
        <v>113</v>
      </c>
      <c r="G31" s="65">
        <f t="shared" si="2"/>
        <v>0.19748829647072016</v>
      </c>
      <c r="H31" s="55">
        <v>11891</v>
      </c>
      <c r="I31" s="55">
        <v>12</v>
      </c>
      <c r="J31" s="62" t="s">
        <v>114</v>
      </c>
    </row>
    <row r="32" spans="1:10" ht="15" customHeight="1" x14ac:dyDescent="0.2">
      <c r="A32" s="89" t="s">
        <v>31</v>
      </c>
      <c r="B32" s="67">
        <v>25049</v>
      </c>
      <c r="C32" s="10">
        <f t="shared" si="0"/>
        <v>2087.4166666666665</v>
      </c>
      <c r="D32" s="73">
        <f t="shared" si="1"/>
        <v>0.17554593109634736</v>
      </c>
      <c r="E32" s="54" t="s">
        <v>109</v>
      </c>
      <c r="F32" s="55" t="s">
        <v>113</v>
      </c>
      <c r="G32" s="65">
        <f t="shared" si="2"/>
        <v>4.0142628205128208</v>
      </c>
      <c r="H32" s="55">
        <v>20</v>
      </c>
      <c r="I32" s="55">
        <v>312</v>
      </c>
      <c r="J32" s="62" t="s">
        <v>119</v>
      </c>
    </row>
    <row r="33" spans="1:10" ht="15" customHeight="1" x14ac:dyDescent="0.2">
      <c r="A33" s="89" t="s">
        <v>32</v>
      </c>
      <c r="B33" s="67">
        <v>18787</v>
      </c>
      <c r="C33" s="10">
        <f t="shared" si="0"/>
        <v>1565.5833333333333</v>
      </c>
      <c r="D33" s="73">
        <f t="shared" si="1"/>
        <v>0.13166120034760181</v>
      </c>
      <c r="E33" s="54" t="s">
        <v>109</v>
      </c>
      <c r="F33" s="55" t="s">
        <v>113</v>
      </c>
      <c r="G33" s="65">
        <f t="shared" si="2"/>
        <v>3.0107371794871796</v>
      </c>
      <c r="H33" s="55">
        <v>120</v>
      </c>
      <c r="I33" s="55">
        <v>52</v>
      </c>
      <c r="J33" s="62" t="s">
        <v>118</v>
      </c>
    </row>
    <row r="34" spans="1:10" ht="15" customHeight="1" x14ac:dyDescent="0.2">
      <c r="A34" s="89" t="s">
        <v>33</v>
      </c>
      <c r="B34" s="67">
        <v>25049</v>
      </c>
      <c r="C34" s="10">
        <f t="shared" si="0"/>
        <v>2087.4166666666665</v>
      </c>
      <c r="D34" s="73">
        <f t="shared" si="1"/>
        <v>0.17554593109634736</v>
      </c>
      <c r="E34" s="54" t="s">
        <v>109</v>
      </c>
      <c r="F34" s="55" t="s">
        <v>110</v>
      </c>
      <c r="G34" s="65">
        <f t="shared" si="2"/>
        <v>68.627397260273966</v>
      </c>
      <c r="H34" s="55">
        <v>1</v>
      </c>
      <c r="I34" s="55">
        <v>365</v>
      </c>
      <c r="J34" s="62" t="s">
        <v>111</v>
      </c>
    </row>
    <row r="35" spans="1:10" ht="30" customHeight="1" x14ac:dyDescent="0.2">
      <c r="A35" s="89" t="s">
        <v>34</v>
      </c>
      <c r="B35" s="67">
        <v>37573</v>
      </c>
      <c r="C35" s="10">
        <f t="shared" si="0"/>
        <v>3131.0833333333335</v>
      </c>
      <c r="D35" s="73">
        <f t="shared" si="1"/>
        <v>0.26331539259383852</v>
      </c>
      <c r="E35" s="54" t="s">
        <v>109</v>
      </c>
      <c r="F35" s="55" t="s">
        <v>113</v>
      </c>
      <c r="G35" s="65">
        <f t="shared" si="2"/>
        <v>0.89204653371320042</v>
      </c>
      <c r="H35" s="55">
        <v>135</v>
      </c>
      <c r="I35" s="55">
        <v>312</v>
      </c>
      <c r="J35" s="62" t="s">
        <v>119</v>
      </c>
    </row>
    <row r="36" spans="1:10" ht="15" customHeight="1" x14ac:dyDescent="0.2">
      <c r="A36" s="89" t="s">
        <v>35</v>
      </c>
      <c r="B36" s="67">
        <v>37573</v>
      </c>
      <c r="C36" s="10">
        <f t="shared" si="0"/>
        <v>3131.0833333333335</v>
      </c>
      <c r="D36" s="73">
        <f t="shared" si="1"/>
        <v>0.26331539259383852</v>
      </c>
      <c r="E36" s="54" t="s">
        <v>109</v>
      </c>
      <c r="F36" s="55" t="s">
        <v>113</v>
      </c>
      <c r="G36" s="65">
        <f t="shared" si="2"/>
        <v>0.90319711538461533</v>
      </c>
      <c r="H36" s="55">
        <v>400</v>
      </c>
      <c r="I36" s="55">
        <v>104</v>
      </c>
      <c r="J36" s="62" t="s">
        <v>120</v>
      </c>
    </row>
    <row r="37" spans="1:10" ht="15" customHeight="1" x14ac:dyDescent="0.2">
      <c r="A37" s="88" t="s">
        <v>26</v>
      </c>
      <c r="B37" s="67">
        <v>78170</v>
      </c>
      <c r="C37" s="10">
        <f t="shared" si="0"/>
        <v>6514.166666666667</v>
      </c>
      <c r="D37" s="73">
        <f t="shared" si="1"/>
        <v>0.54782328371597566</v>
      </c>
      <c r="E37" s="54" t="s">
        <v>109</v>
      </c>
      <c r="F37" s="55" t="s">
        <v>113</v>
      </c>
      <c r="G37" s="65">
        <f t="shared" si="2"/>
        <v>0.54782328371597566</v>
      </c>
      <c r="H37" s="55">
        <v>11891</v>
      </c>
      <c r="I37" s="55">
        <v>12</v>
      </c>
      <c r="J37" s="61" t="s">
        <v>114</v>
      </c>
    </row>
    <row r="38" spans="1:10" ht="15" customHeight="1" x14ac:dyDescent="0.2">
      <c r="A38" s="88" t="s">
        <v>102</v>
      </c>
      <c r="B38" s="67">
        <v>148879</v>
      </c>
      <c r="C38" s="10">
        <f t="shared" si="0"/>
        <v>12406.583333333334</v>
      </c>
      <c r="D38" s="73">
        <f t="shared" si="1"/>
        <v>1.0433591231463573</v>
      </c>
      <c r="E38" s="54" t="s">
        <v>109</v>
      </c>
      <c r="F38" s="55" t="s">
        <v>110</v>
      </c>
      <c r="G38" s="65">
        <f t="shared" si="2"/>
        <v>281.967803030303</v>
      </c>
      <c r="H38" s="55">
        <v>8</v>
      </c>
      <c r="I38" s="55">
        <v>66</v>
      </c>
      <c r="J38" s="61" t="s">
        <v>121</v>
      </c>
    </row>
    <row r="39" spans="1:10" ht="15" customHeight="1" x14ac:dyDescent="0.2">
      <c r="A39" s="88" t="s">
        <v>25</v>
      </c>
      <c r="B39" s="67">
        <v>17694</v>
      </c>
      <c r="C39" s="10">
        <f t="shared" si="0"/>
        <v>1474.5</v>
      </c>
      <c r="D39" s="73">
        <f t="shared" si="1"/>
        <v>0.12400134555546212</v>
      </c>
      <c r="E39" s="54" t="s">
        <v>109</v>
      </c>
      <c r="F39" s="55" t="s">
        <v>113</v>
      </c>
      <c r="G39" s="65">
        <f t="shared" si="2"/>
        <v>0.12400134555546212</v>
      </c>
      <c r="H39" s="55">
        <v>11891</v>
      </c>
      <c r="I39" s="55">
        <v>12</v>
      </c>
      <c r="J39" s="61" t="s">
        <v>114</v>
      </c>
    </row>
    <row r="40" spans="1:10" ht="15" customHeight="1" x14ac:dyDescent="0.2">
      <c r="A40" s="88" t="s">
        <v>21</v>
      </c>
      <c r="B40" s="67">
        <v>167109</v>
      </c>
      <c r="C40" s="10">
        <f t="shared" si="0"/>
        <v>13925.75</v>
      </c>
      <c r="D40" s="73">
        <f t="shared" si="1"/>
        <v>1.1711168110335548</v>
      </c>
      <c r="E40" s="54" t="s">
        <v>109</v>
      </c>
      <c r="F40" s="55" t="s">
        <v>113</v>
      </c>
      <c r="G40" s="65">
        <f t="shared" si="2"/>
        <v>1.1711168110335548</v>
      </c>
      <c r="H40" s="55">
        <v>11891</v>
      </c>
      <c r="I40" s="55">
        <v>12</v>
      </c>
      <c r="J40" s="61" t="s">
        <v>114</v>
      </c>
    </row>
    <row r="41" spans="1:10" ht="30" customHeight="1" x14ac:dyDescent="0.2">
      <c r="A41" s="89" t="s">
        <v>124</v>
      </c>
      <c r="B41" s="67">
        <v>47016</v>
      </c>
      <c r="C41" s="10">
        <f t="shared" si="0"/>
        <v>3918</v>
      </c>
      <c r="D41" s="73">
        <f t="shared" si="1"/>
        <v>0.32949289378521573</v>
      </c>
      <c r="E41" s="54" t="s">
        <v>109</v>
      </c>
      <c r="F41" s="55" t="s">
        <v>110</v>
      </c>
      <c r="G41" s="65">
        <f t="shared" si="2"/>
        <v>3918</v>
      </c>
      <c r="H41" s="55">
        <v>1</v>
      </c>
      <c r="I41" s="55">
        <v>12</v>
      </c>
      <c r="J41" s="61" t="s">
        <v>114</v>
      </c>
    </row>
    <row r="42" spans="1:10" ht="15" customHeight="1" x14ac:dyDescent="0.2">
      <c r="A42" s="89" t="s">
        <v>4</v>
      </c>
      <c r="B42" s="67">
        <v>15710</v>
      </c>
      <c r="C42" s="10">
        <f t="shared" si="0"/>
        <v>1309.1666666666667</v>
      </c>
      <c r="D42" s="73">
        <f t="shared" si="1"/>
        <v>0.11009727244694868</v>
      </c>
      <c r="E42" s="54" t="s">
        <v>109</v>
      </c>
      <c r="F42" s="55" t="s">
        <v>113</v>
      </c>
      <c r="G42" s="65">
        <f t="shared" si="2"/>
        <v>9.4309040701164601</v>
      </c>
      <c r="H42" s="55">
        <v>1665.8</v>
      </c>
      <c r="I42" s="55">
        <v>1</v>
      </c>
      <c r="J42" s="61" t="s">
        <v>114</v>
      </c>
    </row>
    <row r="43" spans="1:10" ht="15" customHeight="1" x14ac:dyDescent="0.2">
      <c r="A43" s="89" t="s">
        <v>5</v>
      </c>
      <c r="B43" s="67">
        <v>1221</v>
      </c>
      <c r="C43" s="10">
        <f t="shared" si="0"/>
        <v>101.75</v>
      </c>
      <c r="D43" s="73">
        <f t="shared" si="1"/>
        <v>8.5568917668825163E-3</v>
      </c>
      <c r="E43" s="54" t="s">
        <v>109</v>
      </c>
      <c r="F43" s="55" t="s">
        <v>113</v>
      </c>
      <c r="G43" s="65">
        <f t="shared" si="2"/>
        <v>6.1081762516508584E-2</v>
      </c>
      <c r="H43" s="55">
        <v>1665.8</v>
      </c>
      <c r="I43" s="55">
        <v>12</v>
      </c>
      <c r="J43" s="61" t="s">
        <v>112</v>
      </c>
    </row>
    <row r="44" spans="1:10" s="6" customFormat="1" ht="15" customHeight="1" x14ac:dyDescent="0.2">
      <c r="A44" s="88" t="s">
        <v>97</v>
      </c>
      <c r="B44" s="67">
        <v>19395</v>
      </c>
      <c r="C44" s="10">
        <f t="shared" si="0"/>
        <v>1616.25</v>
      </c>
      <c r="D44" s="73">
        <f t="shared" si="1"/>
        <v>0.13592212597763015</v>
      </c>
      <c r="E44" s="54" t="s">
        <v>122</v>
      </c>
      <c r="F44" s="55" t="s">
        <v>113</v>
      </c>
      <c r="G44" s="65">
        <f t="shared" si="2"/>
        <v>1.6310655117315618</v>
      </c>
      <c r="H44" s="55">
        <v>11891</v>
      </c>
      <c r="I44" s="55">
        <v>1</v>
      </c>
      <c r="J44" s="61" t="s">
        <v>112</v>
      </c>
    </row>
    <row r="45" spans="1:10" s="6" customFormat="1" ht="15" customHeight="1" x14ac:dyDescent="0.2">
      <c r="A45" s="88" t="s">
        <v>125</v>
      </c>
      <c r="B45" s="67">
        <v>35284</v>
      </c>
      <c r="C45" s="10">
        <f t="shared" si="0"/>
        <v>2940.3333333333335</v>
      </c>
      <c r="D45" s="73">
        <f t="shared" si="1"/>
        <v>0.24727384856894571</v>
      </c>
      <c r="E45" s="54" t="s">
        <v>122</v>
      </c>
      <c r="F45" s="55" t="s">
        <v>113</v>
      </c>
      <c r="G45" s="65">
        <f t="shared" si="2"/>
        <v>2.9672861828273485</v>
      </c>
      <c r="H45" s="55">
        <v>11891</v>
      </c>
      <c r="I45" s="55">
        <v>1</v>
      </c>
      <c r="J45" s="61" t="s">
        <v>112</v>
      </c>
    </row>
    <row r="46" spans="1:10" s="6" customFormat="1" ht="15" customHeight="1" x14ac:dyDescent="0.2">
      <c r="A46" s="89" t="s">
        <v>6</v>
      </c>
      <c r="B46" s="67">
        <v>58271</v>
      </c>
      <c r="C46" s="10">
        <f t="shared" si="0"/>
        <v>4855.916666666667</v>
      </c>
      <c r="D46" s="73">
        <f t="shared" si="1"/>
        <v>0.40836907465029576</v>
      </c>
      <c r="E46" s="54" t="s">
        <v>122</v>
      </c>
      <c r="F46" s="55" t="s">
        <v>113</v>
      </c>
      <c r="G46" s="65">
        <f t="shared" si="2"/>
        <v>4.9004288958035493</v>
      </c>
      <c r="H46" s="55">
        <v>11891</v>
      </c>
      <c r="I46" s="55">
        <v>1</v>
      </c>
      <c r="J46" s="61" t="s">
        <v>112</v>
      </c>
    </row>
    <row r="47" spans="1:10" s="6" customFormat="1" ht="39" customHeight="1" x14ac:dyDescent="0.2">
      <c r="A47" s="89" t="s">
        <v>126</v>
      </c>
      <c r="B47" s="67">
        <v>97141</v>
      </c>
      <c r="C47" s="10">
        <f t="shared" si="0"/>
        <v>8095.083333333333</v>
      </c>
      <c r="D47" s="73">
        <f t="shared" si="1"/>
        <v>0.6807739747147703</v>
      </c>
      <c r="E47" s="54" t="s">
        <v>122</v>
      </c>
      <c r="F47" s="55" t="s">
        <v>113</v>
      </c>
      <c r="G47" s="65">
        <f t="shared" si="2"/>
        <v>8.1692876965772427</v>
      </c>
      <c r="H47" s="55">
        <v>11891</v>
      </c>
      <c r="I47" s="55">
        <v>1</v>
      </c>
      <c r="J47" s="61" t="s">
        <v>112</v>
      </c>
    </row>
    <row r="48" spans="1:10" ht="15" customHeight="1" x14ac:dyDescent="0.2">
      <c r="A48" s="89" t="s">
        <v>55</v>
      </c>
      <c r="B48" s="67">
        <v>1140480</v>
      </c>
      <c r="C48" s="10">
        <f t="shared" si="0"/>
        <v>95040</v>
      </c>
      <c r="D48" s="73">
        <f t="shared" si="1"/>
        <v>7.9925994449583717</v>
      </c>
      <c r="E48" s="54" t="s">
        <v>109</v>
      </c>
      <c r="F48" s="55" t="s">
        <v>113</v>
      </c>
      <c r="G48" s="65">
        <f t="shared" si="2"/>
        <v>0.26277039271096014</v>
      </c>
      <c r="H48" s="55">
        <v>11891</v>
      </c>
      <c r="I48" s="55">
        <v>365</v>
      </c>
      <c r="J48" s="61" t="s">
        <v>111</v>
      </c>
    </row>
    <row r="49" spans="1:10" ht="15" customHeight="1" x14ac:dyDescent="0.2">
      <c r="A49" s="89" t="s">
        <v>58</v>
      </c>
      <c r="B49" s="67">
        <v>128115</v>
      </c>
      <c r="C49" s="10">
        <f t="shared" si="0"/>
        <v>10676.25</v>
      </c>
      <c r="D49" s="73">
        <f t="shared" si="1"/>
        <v>0.89784290639979814</v>
      </c>
      <c r="E49" s="54" t="s">
        <v>109</v>
      </c>
      <c r="F49" s="55" t="s">
        <v>113</v>
      </c>
      <c r="G49" s="65">
        <f t="shared" si="2"/>
        <v>2.951812295013035E-2</v>
      </c>
      <c r="H49" s="55">
        <v>11891</v>
      </c>
      <c r="I49" s="55">
        <v>365</v>
      </c>
      <c r="J49" s="61" t="s">
        <v>111</v>
      </c>
    </row>
    <row r="50" spans="1:10" ht="15" customHeight="1" x14ac:dyDescent="0.2">
      <c r="A50" s="89" t="s">
        <v>24</v>
      </c>
      <c r="B50" s="67">
        <v>416608</v>
      </c>
      <c r="C50" s="10">
        <f t="shared" si="0"/>
        <v>34717.333333333336</v>
      </c>
      <c r="D50" s="73">
        <f t="shared" si="1"/>
        <v>2.9196310935441372</v>
      </c>
      <c r="E50" s="54" t="s">
        <v>109</v>
      </c>
      <c r="F50" s="55" t="s">
        <v>113</v>
      </c>
      <c r="G50" s="65">
        <f t="shared" si="2"/>
        <v>2.9196310935441372</v>
      </c>
      <c r="H50" s="55">
        <v>11891</v>
      </c>
      <c r="I50" s="55">
        <v>12</v>
      </c>
      <c r="J50" s="61" t="s">
        <v>114</v>
      </c>
    </row>
    <row r="51" spans="1:10" ht="15" customHeight="1" thickBot="1" x14ac:dyDescent="0.25">
      <c r="A51" s="90" t="s">
        <v>59</v>
      </c>
      <c r="B51" s="68">
        <v>365172</v>
      </c>
      <c r="C51" s="11">
        <f t="shared" si="0"/>
        <v>30431</v>
      </c>
      <c r="D51" s="74">
        <f>C51/11891</f>
        <v>2.5591623917248341</v>
      </c>
      <c r="E51" s="54" t="s">
        <v>109</v>
      </c>
      <c r="F51" s="55" t="s">
        <v>113</v>
      </c>
      <c r="G51" s="65">
        <f t="shared" si="2"/>
        <v>30.709948700698007</v>
      </c>
      <c r="H51" s="55">
        <v>11891</v>
      </c>
      <c r="I51" s="55">
        <v>1</v>
      </c>
      <c r="J51" s="61" t="s">
        <v>114</v>
      </c>
    </row>
    <row r="52" spans="1:10" ht="15" customHeight="1" thickBot="1" x14ac:dyDescent="0.25">
      <c r="A52" s="91" t="s">
        <v>62</v>
      </c>
      <c r="B52" s="69">
        <f>SUM(B5:B51)</f>
        <v>6406978</v>
      </c>
      <c r="C52" s="12">
        <f>SUM(C5:C51)</f>
        <v>533914.83333333326</v>
      </c>
      <c r="D52" s="75">
        <f>SUM(D5:D51)</f>
        <v>44.900751268466344</v>
      </c>
      <c r="E52" s="57"/>
      <c r="F52" s="58"/>
      <c r="G52" s="59"/>
      <c r="H52" s="58"/>
      <c r="I52" s="58"/>
      <c r="J52" s="63"/>
    </row>
  </sheetData>
  <mergeCells count="1">
    <mergeCell ref="B3:D3"/>
  </mergeCells>
  <pageMargins left="0.39370078740157483" right="0.19685039370078741" top="0.59055118110236227" bottom="0.39370078740157483" header="0.31496062992125984" footer="0.31496062992125984"/>
  <pageSetup paperSize="9" scale="9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G15" sqref="G15"/>
    </sheetView>
  </sheetViews>
  <sheetFormatPr defaultRowHeight="12.75" x14ac:dyDescent="0.2"/>
  <cols>
    <col min="1" max="1" width="44.7109375" customWidth="1"/>
    <col min="2" max="5" width="15.7109375" style="2" customWidth="1"/>
  </cols>
  <sheetData>
    <row r="1" spans="1:8" ht="19.5" customHeight="1" x14ac:dyDescent="0.2">
      <c r="A1" s="82" t="s">
        <v>96</v>
      </c>
      <c r="B1" s="82"/>
      <c r="C1" s="82"/>
      <c r="D1" s="82"/>
      <c r="E1" s="82"/>
    </row>
    <row r="2" spans="1:8" ht="19.5" customHeight="1" x14ac:dyDescent="0.2">
      <c r="A2" s="82" t="s">
        <v>36</v>
      </c>
      <c r="B2" s="82"/>
      <c r="C2" s="82"/>
      <c r="D2" s="82"/>
      <c r="E2" s="82"/>
    </row>
    <row r="3" spans="1:8" ht="19.5" customHeight="1" x14ac:dyDescent="0.2">
      <c r="A3" s="82" t="s">
        <v>84</v>
      </c>
      <c r="B3" s="82"/>
      <c r="C3" s="82"/>
      <c r="D3" s="82"/>
      <c r="E3" s="82"/>
    </row>
    <row r="4" spans="1:8" ht="13.5" thickBot="1" x14ac:dyDescent="0.25"/>
    <row r="5" spans="1:8" s="21" customFormat="1" ht="30" customHeight="1" thickBot="1" x14ac:dyDescent="0.25">
      <c r="A5" s="23" t="s">
        <v>83</v>
      </c>
      <c r="B5" s="24" t="s">
        <v>46</v>
      </c>
      <c r="C5" s="24" t="s">
        <v>48</v>
      </c>
      <c r="D5" s="24" t="s">
        <v>47</v>
      </c>
      <c r="E5" s="25" t="s">
        <v>49</v>
      </c>
      <c r="G5" s="22"/>
      <c r="H5" s="22"/>
    </row>
    <row r="6" spans="1:8" ht="19.5" customHeight="1" x14ac:dyDescent="0.2">
      <c r="A6" s="83" t="s">
        <v>63</v>
      </c>
      <c r="B6" s="84"/>
      <c r="C6" s="84"/>
      <c r="D6" s="84"/>
      <c r="E6" s="85"/>
      <c r="G6" s="2"/>
      <c r="H6" s="2"/>
    </row>
    <row r="7" spans="1:8" ht="19.5" customHeight="1" x14ac:dyDescent="0.2">
      <c r="A7" s="16" t="s">
        <v>38</v>
      </c>
      <c r="B7" s="17">
        <v>1112675</v>
      </c>
      <c r="C7" s="17">
        <v>5246498</v>
      </c>
      <c r="D7" s="17">
        <v>5217728</v>
      </c>
      <c r="E7" s="18">
        <f>B7-C7+D7</f>
        <v>1083905</v>
      </c>
    </row>
    <row r="8" spans="1:8" ht="19.5" customHeight="1" x14ac:dyDescent="0.2">
      <c r="A8" s="16" t="s">
        <v>39</v>
      </c>
      <c r="B8" s="17">
        <v>35959</v>
      </c>
      <c r="C8" s="17">
        <v>168432</v>
      </c>
      <c r="D8" s="17">
        <v>170223</v>
      </c>
      <c r="E8" s="18">
        <f>B8-C8+D8</f>
        <v>37750</v>
      </c>
    </row>
    <row r="9" spans="1:8" ht="19.5" customHeight="1" x14ac:dyDescent="0.2">
      <c r="A9" s="16" t="s">
        <v>40</v>
      </c>
      <c r="B9" s="17">
        <v>1393</v>
      </c>
      <c r="C9" s="17">
        <v>11843</v>
      </c>
      <c r="D9" s="17">
        <v>12004</v>
      </c>
      <c r="E9" s="18">
        <f>B9-C9+D9</f>
        <v>1554</v>
      </c>
    </row>
    <row r="10" spans="1:8" ht="19.5" customHeight="1" thickBot="1" x14ac:dyDescent="0.25">
      <c r="A10" s="27" t="s">
        <v>41</v>
      </c>
      <c r="B10" s="28">
        <v>1455</v>
      </c>
      <c r="C10" s="28">
        <v>10943</v>
      </c>
      <c r="D10" s="28">
        <v>11020</v>
      </c>
      <c r="E10" s="29">
        <f>B10-C10+D10</f>
        <v>1532</v>
      </c>
    </row>
    <row r="11" spans="1:8" ht="19.5" customHeight="1" thickBot="1" x14ac:dyDescent="0.25">
      <c r="A11" s="30" t="s">
        <v>64</v>
      </c>
      <c r="B11" s="31">
        <f>SUM(B7:B10)</f>
        <v>1151482</v>
      </c>
      <c r="C11" s="31">
        <f>SUM(C7:C10)</f>
        <v>5437716</v>
      </c>
      <c r="D11" s="31">
        <f>SUM(D7:D10)</f>
        <v>5410975</v>
      </c>
      <c r="E11" s="32">
        <f>SUM(E7:E10)</f>
        <v>1124741</v>
      </c>
    </row>
    <row r="12" spans="1:8" ht="19.5" customHeight="1" x14ac:dyDescent="0.2">
      <c r="A12" s="83" t="s">
        <v>65</v>
      </c>
      <c r="B12" s="84"/>
      <c r="C12" s="84"/>
      <c r="D12" s="84"/>
      <c r="E12" s="85"/>
    </row>
    <row r="13" spans="1:8" ht="19.5" customHeight="1" x14ac:dyDescent="0.2">
      <c r="A13" s="16" t="s">
        <v>42</v>
      </c>
      <c r="B13" s="17">
        <v>220584</v>
      </c>
      <c r="C13" s="17">
        <v>1473544</v>
      </c>
      <c r="D13" s="17">
        <v>1535148</v>
      </c>
      <c r="E13" s="18">
        <f>B13-C13+D13</f>
        <v>282188</v>
      </c>
    </row>
    <row r="14" spans="1:8" ht="19.5" customHeight="1" x14ac:dyDescent="0.2">
      <c r="A14" s="16" t="s">
        <v>43</v>
      </c>
      <c r="B14" s="17">
        <v>46777</v>
      </c>
      <c r="C14" s="17">
        <v>289385</v>
      </c>
      <c r="D14" s="17">
        <v>282021</v>
      </c>
      <c r="E14" s="18">
        <f>B14-C14+D14</f>
        <v>39413</v>
      </c>
    </row>
    <row r="15" spans="1:8" ht="19.5" customHeight="1" x14ac:dyDescent="0.2">
      <c r="A15" s="16" t="s">
        <v>44</v>
      </c>
      <c r="B15" s="17">
        <v>68647</v>
      </c>
      <c r="C15" s="17">
        <v>399650</v>
      </c>
      <c r="D15" s="17">
        <v>385343</v>
      </c>
      <c r="E15" s="18">
        <f t="shared" ref="E15:E17" si="0">B15-C15+D15</f>
        <v>54340</v>
      </c>
    </row>
    <row r="16" spans="1:8" ht="19.5" customHeight="1" x14ac:dyDescent="0.2">
      <c r="A16" s="16" t="s">
        <v>66</v>
      </c>
      <c r="B16" s="17">
        <v>13544</v>
      </c>
      <c r="C16" s="17">
        <v>142462</v>
      </c>
      <c r="D16" s="17">
        <v>138214</v>
      </c>
      <c r="E16" s="18">
        <f t="shared" si="0"/>
        <v>9296</v>
      </c>
    </row>
    <row r="17" spans="1:5" ht="19.5" customHeight="1" x14ac:dyDescent="0.2">
      <c r="A17" s="16" t="s">
        <v>67</v>
      </c>
      <c r="B17" s="17">
        <v>151178</v>
      </c>
      <c r="C17" s="17">
        <v>1121318</v>
      </c>
      <c r="D17" s="17">
        <v>1041274</v>
      </c>
      <c r="E17" s="18">
        <f t="shared" si="0"/>
        <v>71134</v>
      </c>
    </row>
    <row r="18" spans="1:5" ht="19.5" customHeight="1" x14ac:dyDescent="0.2">
      <c r="A18" s="27" t="s">
        <v>45</v>
      </c>
      <c r="B18" s="28">
        <v>116508</v>
      </c>
      <c r="C18" s="28">
        <v>847639</v>
      </c>
      <c r="D18" s="28">
        <v>885054</v>
      </c>
      <c r="E18" s="29">
        <f>B18-C18+D18</f>
        <v>153923</v>
      </c>
    </row>
    <row r="19" spans="1:5" ht="19.5" customHeight="1" thickBot="1" x14ac:dyDescent="0.25">
      <c r="A19" s="36" t="s">
        <v>129</v>
      </c>
      <c r="B19" s="37">
        <v>0</v>
      </c>
      <c r="C19" s="37">
        <v>446587.95</v>
      </c>
      <c r="D19" s="37">
        <v>505172.33</v>
      </c>
      <c r="E19" s="38">
        <f>B19-C19+D19</f>
        <v>58584.380000000005</v>
      </c>
    </row>
    <row r="20" spans="1:5" ht="19.5" customHeight="1" thickBot="1" x14ac:dyDescent="0.25">
      <c r="A20" s="30" t="s">
        <v>68</v>
      </c>
      <c r="B20" s="31">
        <f>SUM(B13:B19)</f>
        <v>617238</v>
      </c>
      <c r="C20" s="31">
        <f t="shared" ref="C20:E20" si="1">SUM(C13:C19)</f>
        <v>4720585.95</v>
      </c>
      <c r="D20" s="31">
        <f t="shared" si="1"/>
        <v>4772226.33</v>
      </c>
      <c r="E20" s="32">
        <f t="shared" si="1"/>
        <v>668878.38</v>
      </c>
    </row>
    <row r="21" spans="1:5" ht="19.5" customHeight="1" x14ac:dyDescent="0.2">
      <c r="A21" s="79" t="s">
        <v>69</v>
      </c>
      <c r="B21" s="80"/>
      <c r="C21" s="80"/>
      <c r="D21" s="80"/>
      <c r="E21" s="81"/>
    </row>
    <row r="22" spans="1:5" ht="19.5" customHeight="1" thickBot="1" x14ac:dyDescent="0.25">
      <c r="A22" s="27" t="s">
        <v>50</v>
      </c>
      <c r="B22" s="28"/>
      <c r="C22" s="28">
        <v>9900</v>
      </c>
      <c r="D22" s="28">
        <v>9900</v>
      </c>
      <c r="E22" s="29"/>
    </row>
    <row r="23" spans="1:5" ht="19.5" customHeight="1" thickBot="1" x14ac:dyDescent="0.25">
      <c r="A23" s="30" t="s">
        <v>70</v>
      </c>
      <c r="B23" s="31">
        <f>B22</f>
        <v>0</v>
      </c>
      <c r="C23" s="31">
        <f>C22</f>
        <v>9900</v>
      </c>
      <c r="D23" s="31">
        <f>D22</f>
        <v>9900</v>
      </c>
      <c r="E23" s="32">
        <f>E22</f>
        <v>0</v>
      </c>
    </row>
    <row r="24" spans="1:5" ht="30" customHeight="1" thickBot="1" x14ac:dyDescent="0.25">
      <c r="A24" s="30" t="s">
        <v>71</v>
      </c>
      <c r="B24" s="31">
        <f>B11+B20+B23</f>
        <v>1768720</v>
      </c>
      <c r="C24" s="31">
        <f t="shared" ref="C24:E24" si="2">C11+C20+C23</f>
        <v>10168201.949999999</v>
      </c>
      <c r="D24" s="31">
        <f t="shared" si="2"/>
        <v>10193101.33</v>
      </c>
      <c r="E24" s="32">
        <f t="shared" si="2"/>
        <v>1793619.38</v>
      </c>
    </row>
    <row r="25" spans="1:5" ht="19.5" customHeight="1" thickBot="1" x14ac:dyDescent="0.25">
      <c r="A25" s="36" t="s">
        <v>51</v>
      </c>
      <c r="B25" s="37">
        <v>48939</v>
      </c>
      <c r="C25" s="37">
        <v>18367</v>
      </c>
      <c r="D25" s="37">
        <v>10113</v>
      </c>
      <c r="E25" s="38">
        <f>B25-C25+D25</f>
        <v>40685</v>
      </c>
    </row>
    <row r="26" spans="1:5" ht="19.5" customHeight="1" thickBot="1" x14ac:dyDescent="0.25">
      <c r="A26" s="30" t="s">
        <v>52</v>
      </c>
      <c r="B26" s="31">
        <f>B24+B25</f>
        <v>1817659</v>
      </c>
      <c r="C26" s="31">
        <f>C24+C25</f>
        <v>10186568.949999999</v>
      </c>
      <c r="D26" s="31">
        <f>D24+D25</f>
        <v>10203214.33</v>
      </c>
      <c r="E26" s="32">
        <f>E24+E25</f>
        <v>1834304.38</v>
      </c>
    </row>
    <row r="27" spans="1:5" ht="19.5" customHeight="1" x14ac:dyDescent="0.2">
      <c r="A27" s="79" t="s">
        <v>72</v>
      </c>
      <c r="B27" s="80"/>
      <c r="C27" s="80"/>
      <c r="D27" s="80"/>
      <c r="E27" s="81"/>
    </row>
    <row r="28" spans="1:5" ht="19.5" customHeight="1" x14ac:dyDescent="0.2">
      <c r="A28" s="16" t="s">
        <v>73</v>
      </c>
      <c r="B28" s="17">
        <v>0</v>
      </c>
      <c r="C28" s="17">
        <v>300000</v>
      </c>
      <c r="D28" s="17">
        <v>300000</v>
      </c>
      <c r="E28" s="18">
        <f>B28-C28+D28</f>
        <v>0</v>
      </c>
    </row>
    <row r="29" spans="1:5" ht="19.5" customHeight="1" x14ac:dyDescent="0.2">
      <c r="A29" s="16" t="s">
        <v>74</v>
      </c>
      <c r="B29" s="17">
        <v>20000</v>
      </c>
      <c r="C29" s="17">
        <v>260000</v>
      </c>
      <c r="D29" s="17">
        <v>240000</v>
      </c>
      <c r="E29" s="18">
        <f t="shared" ref="E29:E34" si="3">B29-C29+D29</f>
        <v>0</v>
      </c>
    </row>
    <row r="30" spans="1:5" ht="19.5" customHeight="1" x14ac:dyDescent="0.2">
      <c r="A30" s="16" t="s">
        <v>75</v>
      </c>
      <c r="B30" s="17">
        <v>18000</v>
      </c>
      <c r="C30" s="17">
        <v>216000</v>
      </c>
      <c r="D30" s="17">
        <v>216000</v>
      </c>
      <c r="E30" s="18">
        <f t="shared" si="3"/>
        <v>18000</v>
      </c>
    </row>
    <row r="31" spans="1:5" ht="19.5" customHeight="1" x14ac:dyDescent="0.2">
      <c r="A31" s="16" t="s">
        <v>76</v>
      </c>
      <c r="B31" s="17">
        <v>0</v>
      </c>
      <c r="C31" s="17">
        <v>120000</v>
      </c>
      <c r="D31" s="17">
        <v>120000</v>
      </c>
      <c r="E31" s="18">
        <f t="shared" si="3"/>
        <v>0</v>
      </c>
    </row>
    <row r="32" spans="1:5" ht="19.5" customHeight="1" x14ac:dyDescent="0.2">
      <c r="A32" s="16" t="s">
        <v>77</v>
      </c>
      <c r="B32" s="17">
        <v>0</v>
      </c>
      <c r="C32" s="17">
        <v>156000</v>
      </c>
      <c r="D32" s="17">
        <v>156000</v>
      </c>
      <c r="E32" s="18">
        <f t="shared" si="3"/>
        <v>0</v>
      </c>
    </row>
    <row r="33" spans="1:5" ht="19.5" customHeight="1" x14ac:dyDescent="0.2">
      <c r="A33" s="27" t="s">
        <v>98</v>
      </c>
      <c r="B33" s="28">
        <v>0</v>
      </c>
      <c r="C33" s="28">
        <v>0</v>
      </c>
      <c r="D33" s="28">
        <v>6333</v>
      </c>
      <c r="E33" s="29">
        <f t="shared" si="3"/>
        <v>6333</v>
      </c>
    </row>
    <row r="34" spans="1:5" ht="19.5" customHeight="1" thickBot="1" x14ac:dyDescent="0.25">
      <c r="A34" s="27" t="s">
        <v>78</v>
      </c>
      <c r="B34" s="28">
        <v>0</v>
      </c>
      <c r="C34" s="28">
        <v>12000</v>
      </c>
      <c r="D34" s="28">
        <v>12000</v>
      </c>
      <c r="E34" s="29">
        <f t="shared" si="3"/>
        <v>0</v>
      </c>
    </row>
    <row r="35" spans="1:5" ht="19.5" customHeight="1" thickBot="1" x14ac:dyDescent="0.25">
      <c r="A35" s="30" t="s">
        <v>79</v>
      </c>
      <c r="B35" s="31">
        <f>SUM(B28:B34)</f>
        <v>38000</v>
      </c>
      <c r="C35" s="31">
        <f>SUM(C28:C34)</f>
        <v>1064000</v>
      </c>
      <c r="D35" s="31">
        <f>SUM(D28:D34)</f>
        <v>1050333</v>
      </c>
      <c r="E35" s="32">
        <f>SUM(E28:E34)</f>
        <v>24333</v>
      </c>
    </row>
    <row r="36" spans="1:5" ht="19.5" customHeight="1" x14ac:dyDescent="0.2">
      <c r="A36" s="33" t="s">
        <v>80</v>
      </c>
      <c r="B36" s="34"/>
      <c r="C36" s="34"/>
      <c r="D36" s="34"/>
      <c r="E36" s="35"/>
    </row>
    <row r="37" spans="1:5" ht="19.5" customHeight="1" thickBot="1" x14ac:dyDescent="0.25">
      <c r="A37" s="27" t="s">
        <v>42</v>
      </c>
      <c r="B37" s="28"/>
      <c r="C37" s="28">
        <v>209903</v>
      </c>
      <c r="D37" s="28">
        <v>209903</v>
      </c>
      <c r="E37" s="29"/>
    </row>
    <row r="38" spans="1:5" ht="30" customHeight="1" thickBot="1" x14ac:dyDescent="0.25">
      <c r="A38" s="42" t="s">
        <v>81</v>
      </c>
      <c r="B38" s="31">
        <f>B35</f>
        <v>38000</v>
      </c>
      <c r="C38" s="31">
        <f>C35-C37</f>
        <v>854097</v>
      </c>
      <c r="D38" s="31">
        <f>D35-D37</f>
        <v>840430</v>
      </c>
      <c r="E38" s="32">
        <f>E35</f>
        <v>24333</v>
      </c>
    </row>
    <row r="39" spans="1:5" ht="30" customHeight="1" thickBot="1" x14ac:dyDescent="0.25">
      <c r="A39" s="39" t="s">
        <v>82</v>
      </c>
      <c r="B39" s="40">
        <f>B7+B38</f>
        <v>1150675</v>
      </c>
      <c r="C39" s="40">
        <f>C7+C38</f>
        <v>6100595</v>
      </c>
      <c r="D39" s="40">
        <f>D7+D38</f>
        <v>6058158</v>
      </c>
      <c r="E39" s="41">
        <f>E7+E38</f>
        <v>1108238</v>
      </c>
    </row>
  </sheetData>
  <mergeCells count="7">
    <mergeCell ref="A27:E27"/>
    <mergeCell ref="A2:E2"/>
    <mergeCell ref="A3:E3"/>
    <mergeCell ref="A1:E1"/>
    <mergeCell ref="A6:E6"/>
    <mergeCell ref="A12:E12"/>
    <mergeCell ref="A21:E21"/>
  </mergeCells>
  <pageMargins left="0.39370078740157483" right="0.39370078740157483" top="0.59055118110236227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8" sqref="C8"/>
    </sheetView>
  </sheetViews>
  <sheetFormatPr defaultRowHeight="12.75" x14ac:dyDescent="0.2"/>
  <cols>
    <col min="1" max="1" width="20.7109375" customWidth="1"/>
    <col min="2" max="2" width="28.7109375" customWidth="1"/>
    <col min="3" max="6" width="14.7109375" customWidth="1"/>
  </cols>
  <sheetData>
    <row r="1" spans="1:6" ht="19.5" customHeight="1" x14ac:dyDescent="0.2">
      <c r="A1" t="s">
        <v>96</v>
      </c>
    </row>
    <row r="2" spans="1:6" ht="19.5" customHeight="1" x14ac:dyDescent="0.2">
      <c r="A2" t="s">
        <v>36</v>
      </c>
    </row>
    <row r="3" spans="1:6" ht="19.5" customHeight="1" thickBot="1" x14ac:dyDescent="0.25">
      <c r="A3" t="s">
        <v>85</v>
      </c>
    </row>
    <row r="4" spans="1:6" s="21" customFormat="1" ht="19.5" customHeight="1" thickBot="1" x14ac:dyDescent="0.25">
      <c r="A4" s="23" t="s">
        <v>91</v>
      </c>
      <c r="B4" s="76" t="s">
        <v>92</v>
      </c>
      <c r="C4" s="76" t="s">
        <v>46</v>
      </c>
      <c r="D4" s="76" t="s">
        <v>48</v>
      </c>
      <c r="E4" s="76" t="s">
        <v>47</v>
      </c>
      <c r="F4" s="77" t="s">
        <v>49</v>
      </c>
    </row>
    <row r="5" spans="1:6" ht="19.5" customHeight="1" x14ac:dyDescent="0.2">
      <c r="A5" s="13" t="s">
        <v>86</v>
      </c>
      <c r="B5" s="43" t="s">
        <v>93</v>
      </c>
      <c r="C5" s="14">
        <v>135068</v>
      </c>
      <c r="D5" s="14">
        <v>2302846</v>
      </c>
      <c r="E5" s="14">
        <v>2350618</v>
      </c>
      <c r="F5" s="15">
        <f>C5-D5+E5</f>
        <v>182840</v>
      </c>
    </row>
    <row r="6" spans="1:6" ht="19.5" customHeight="1" x14ac:dyDescent="0.2">
      <c r="A6" s="16" t="s">
        <v>87</v>
      </c>
      <c r="B6" s="3" t="s">
        <v>94</v>
      </c>
      <c r="C6" s="17">
        <v>31159</v>
      </c>
      <c r="D6" s="17">
        <v>467983</v>
      </c>
      <c r="E6" s="17">
        <v>474636</v>
      </c>
      <c r="F6" s="18">
        <f>C6-D6+E6</f>
        <v>37812</v>
      </c>
    </row>
    <row r="7" spans="1:6" ht="19.5" customHeight="1" x14ac:dyDescent="0.2">
      <c r="A7" s="16" t="s">
        <v>88</v>
      </c>
      <c r="B7" s="3" t="s">
        <v>94</v>
      </c>
      <c r="C7" s="17">
        <v>30902</v>
      </c>
      <c r="D7" s="17">
        <v>433938</v>
      </c>
      <c r="E7" s="17">
        <v>438106</v>
      </c>
      <c r="F7" s="18">
        <f t="shared" ref="F7:F11" si="0">C7-D7+E7</f>
        <v>35070</v>
      </c>
    </row>
    <row r="8" spans="1:6" ht="19.5" customHeight="1" x14ac:dyDescent="0.2">
      <c r="A8" s="16" t="s">
        <v>87</v>
      </c>
      <c r="B8" s="3" t="s">
        <v>99</v>
      </c>
      <c r="C8" s="17">
        <v>116520</v>
      </c>
      <c r="D8" s="17">
        <v>116520</v>
      </c>
      <c r="E8" s="17">
        <v>0</v>
      </c>
      <c r="F8" s="18">
        <f t="shared" si="0"/>
        <v>0</v>
      </c>
    </row>
    <row r="9" spans="1:6" ht="19.5" customHeight="1" x14ac:dyDescent="0.2">
      <c r="A9" s="16" t="s">
        <v>88</v>
      </c>
      <c r="B9" s="3" t="s">
        <v>99</v>
      </c>
      <c r="C9" s="17">
        <v>-6174</v>
      </c>
      <c r="D9" s="17">
        <v>-6174</v>
      </c>
      <c r="E9" s="17">
        <v>0</v>
      </c>
      <c r="F9" s="18">
        <f t="shared" si="0"/>
        <v>0</v>
      </c>
    </row>
    <row r="10" spans="1:6" ht="19.5" customHeight="1" x14ac:dyDescent="0.2">
      <c r="A10" s="16" t="s">
        <v>89</v>
      </c>
      <c r="B10" s="3" t="s">
        <v>95</v>
      </c>
      <c r="C10" s="17">
        <v>149133</v>
      </c>
      <c r="D10" s="17">
        <f>1598542-67942</f>
        <v>1530600</v>
      </c>
      <c r="E10" s="17">
        <f>1573618-67942</f>
        <v>1505676</v>
      </c>
      <c r="F10" s="18">
        <f t="shared" si="0"/>
        <v>124209</v>
      </c>
    </row>
    <row r="11" spans="1:6" ht="19.5" customHeight="1" x14ac:dyDescent="0.2">
      <c r="A11" s="27" t="s">
        <v>90</v>
      </c>
      <c r="B11" s="47" t="s">
        <v>95</v>
      </c>
      <c r="C11" s="28">
        <v>100928</v>
      </c>
      <c r="D11" s="28">
        <f>659797+67942</f>
        <v>727739</v>
      </c>
      <c r="E11" s="28">
        <f>699978+67942</f>
        <v>767920</v>
      </c>
      <c r="F11" s="18">
        <f t="shared" si="0"/>
        <v>141109</v>
      </c>
    </row>
    <row r="12" spans="1:6" ht="19.5" customHeight="1" thickBot="1" x14ac:dyDescent="0.25">
      <c r="A12" s="26" t="s">
        <v>20</v>
      </c>
      <c r="B12" s="44" t="s">
        <v>100</v>
      </c>
      <c r="C12" s="19">
        <v>0</v>
      </c>
      <c r="D12" s="19">
        <v>451804</v>
      </c>
      <c r="E12" s="19">
        <v>504909</v>
      </c>
      <c r="F12" s="20">
        <f>C12-D12+E12</f>
        <v>53105</v>
      </c>
    </row>
    <row r="13" spans="1:6" ht="19.5" customHeight="1" thickBot="1" x14ac:dyDescent="0.25">
      <c r="A13" s="45" t="s">
        <v>37</v>
      </c>
      <c r="B13" s="46"/>
      <c r="C13" s="40">
        <f>SUM(C5:C12)</f>
        <v>557536</v>
      </c>
      <c r="D13" s="40">
        <f>SUM(D5:D12)</f>
        <v>6025256</v>
      </c>
      <c r="E13" s="40">
        <f>SUM(E5:E12)</f>
        <v>6041865</v>
      </c>
      <c r="F13" s="41">
        <f>SUM(F5:F12)</f>
        <v>574145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расчеты</vt:lpstr>
      <vt:lpstr>РСО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2021-03-30T08:09:24Z</cp:lastPrinted>
  <dcterms:created xsi:type="dcterms:W3CDTF">2007-04-05T10:34:14Z</dcterms:created>
  <dcterms:modified xsi:type="dcterms:W3CDTF">2021-03-30T08:09:38Z</dcterms:modified>
</cp:coreProperties>
</file>